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l.interno\OneDrive\AUNAP\C. Interno\PACC\2020\PAAC - 2do CUATRIMESTRE - 20\"/>
    </mc:Choice>
  </mc:AlternateContent>
  <bookViews>
    <workbookView xWindow="0" yWindow="0" windowWidth="20496" windowHeight="7944" tabRatio="740" firstSheet="1" activeTab="1"/>
  </bookViews>
  <sheets>
    <sheet name="Informe1" sheetId="1" state="hidden" r:id="rId1"/>
    <sheet name="1.GENERALIDADES" sheetId="6" r:id="rId2"/>
    <sheet name="2.DESARROLLO" sheetId="7" r:id="rId3"/>
    <sheet name="3.PAAC" sheetId="2" r:id="rId4"/>
    <sheet name="4.MAPA DE RIESGOS" sheetId="9" r:id="rId5"/>
    <sheet name="5CONCLUSIONES Y RECOMENDACIONES" sheetId="10" r:id="rId6"/>
    <sheet name="Hoja2" sheetId="4" state="hidden" r:id="rId7"/>
    <sheet name="Hoja1 (2)" sheetId="12" state="hidden" r:id="rId8"/>
    <sheet name="Hoja1" sheetId="11" state="hidden" r:id="rId9"/>
    <sheet name="TABLAS" sheetId="8" state="hidden" r:id="rId10"/>
  </sheets>
  <definedNames>
    <definedName name="_xlnm._FilterDatabase" localSheetId="3" hidden="1">'3.PAAC'!$A$3:$O$44</definedName>
    <definedName name="_xlnm._FilterDatabase" localSheetId="4" hidden="1">'4.MAPA DE RIESGOS'!$A$7:$AS$78</definedName>
    <definedName name="_xlnm._FilterDatabase" localSheetId="0" hidden="1">Informe1!$A$3:$N$44</definedName>
    <definedName name="_Toc9008248" localSheetId="9">TABLAS!$A$6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2" l="1"/>
  <c r="Q21" i="11"/>
  <c r="Q22" i="11"/>
  <c r="O14" i="11"/>
  <c r="I7" i="12" l="1"/>
  <c r="E7" i="12"/>
  <c r="I6" i="12"/>
  <c r="E6" i="12"/>
  <c r="I5" i="12"/>
  <c r="E5" i="12"/>
  <c r="I4" i="12"/>
  <c r="E4" i="12"/>
  <c r="I3" i="12"/>
  <c r="E3" i="12"/>
  <c r="E9" i="12" s="1"/>
  <c r="I9" i="12" l="1"/>
  <c r="W18" i="11" l="1"/>
  <c r="W17" i="11"/>
  <c r="W16" i="11"/>
  <c r="W15" i="11"/>
  <c r="W14" i="11"/>
  <c r="W13" i="11"/>
  <c r="W12" i="11"/>
  <c r="W11" i="11"/>
  <c r="W10" i="11"/>
  <c r="W9" i="11"/>
  <c r="W8" i="11"/>
  <c r="W7" i="11"/>
  <c r="W6" i="11"/>
  <c r="W5" i="11"/>
  <c r="W4" i="11"/>
  <c r="V18" i="11"/>
  <c r="V17" i="11"/>
  <c r="V16" i="11"/>
  <c r="V15" i="11"/>
  <c r="V14" i="11"/>
  <c r="V13" i="11"/>
  <c r="V12" i="11"/>
  <c r="V11" i="11"/>
  <c r="V10" i="11"/>
  <c r="V9" i="11"/>
  <c r="V8" i="11"/>
  <c r="V7" i="11"/>
  <c r="V6" i="11"/>
  <c r="V5" i="11"/>
  <c r="V4" i="11"/>
  <c r="U18" i="11"/>
  <c r="U17" i="11"/>
  <c r="U16" i="11"/>
  <c r="U15" i="11"/>
  <c r="U14" i="11"/>
  <c r="U13" i="11"/>
  <c r="U12" i="11"/>
  <c r="U11" i="11"/>
  <c r="U10" i="11"/>
  <c r="U9" i="11"/>
  <c r="U8" i="11"/>
  <c r="U7" i="11"/>
  <c r="U6" i="11"/>
  <c r="U5" i="11"/>
  <c r="U4" i="11"/>
  <c r="AO78" i="9"/>
  <c r="T18" i="11"/>
  <c r="T17" i="11"/>
  <c r="T16" i="11"/>
  <c r="T15" i="11"/>
  <c r="T14" i="11"/>
  <c r="T13" i="11"/>
  <c r="T12" i="11"/>
  <c r="T11" i="11"/>
  <c r="T10" i="11"/>
  <c r="T9" i="11"/>
  <c r="T8" i="11"/>
  <c r="T7" i="11"/>
  <c r="T6" i="11"/>
  <c r="T5" i="11"/>
  <c r="T4" i="11"/>
  <c r="S18" i="11"/>
  <c r="S17" i="11"/>
  <c r="S16" i="11"/>
  <c r="S15" i="11"/>
  <c r="S14" i="11"/>
  <c r="S13" i="11"/>
  <c r="S12" i="11"/>
  <c r="S11" i="11"/>
  <c r="S10" i="11"/>
  <c r="S9" i="11"/>
  <c r="S8" i="11"/>
  <c r="S7" i="11"/>
  <c r="S6" i="11"/>
  <c r="S5" i="11"/>
  <c r="S4" i="11"/>
  <c r="M11" i="11"/>
  <c r="AI78" i="9"/>
  <c r="AJ78" i="9"/>
  <c r="O18" i="11"/>
  <c r="O17" i="11"/>
  <c r="O16" i="11"/>
  <c r="O15" i="11"/>
  <c r="O13" i="11"/>
  <c r="O11" i="11"/>
  <c r="O10" i="11"/>
  <c r="O9" i="11"/>
  <c r="O8" i="11"/>
  <c r="O7" i="11"/>
  <c r="O6" i="11"/>
  <c r="O5" i="11"/>
  <c r="O4" i="11"/>
  <c r="N8" i="11"/>
  <c r="N7" i="11"/>
  <c r="N6" i="11"/>
  <c r="N5" i="11"/>
  <c r="N4" i="11"/>
  <c r="N18" i="11"/>
  <c r="N17" i="11"/>
  <c r="N16" i="11"/>
  <c r="N15" i="11"/>
  <c r="N14" i="11"/>
  <c r="N13" i="11"/>
  <c r="N12" i="11"/>
  <c r="N11" i="11"/>
  <c r="N10" i="11"/>
  <c r="N9" i="11"/>
  <c r="I19" i="11"/>
  <c r="C20" i="11"/>
  <c r="Q19" i="11"/>
  <c r="P19" i="11"/>
  <c r="K19" i="11"/>
  <c r="J19" i="11"/>
  <c r="H19" i="11"/>
  <c r="G19" i="11"/>
  <c r="F19" i="11"/>
  <c r="E19" i="11"/>
  <c r="L18" i="11"/>
  <c r="M18" i="11" s="1"/>
  <c r="L17" i="11"/>
  <c r="M17" i="11" s="1"/>
  <c r="L16" i="11"/>
  <c r="M16" i="11" s="1"/>
  <c r="L15" i="11"/>
  <c r="M15" i="11" s="1"/>
  <c r="L14" i="11"/>
  <c r="M14" i="11" s="1"/>
  <c r="L13" i="11"/>
  <c r="M13" i="11" s="1"/>
  <c r="L12" i="11"/>
  <c r="M12" i="11" s="1"/>
  <c r="L11" i="11"/>
  <c r="L10" i="11"/>
  <c r="M10" i="11" s="1"/>
  <c r="L9" i="11"/>
  <c r="M9" i="11" s="1"/>
  <c r="L8" i="11"/>
  <c r="M8" i="11" s="1"/>
  <c r="L7" i="11"/>
  <c r="M7" i="11" s="1"/>
  <c r="L6" i="11"/>
  <c r="M6" i="11" s="1"/>
  <c r="L5" i="11"/>
  <c r="M5" i="11" s="1"/>
  <c r="L4" i="11"/>
  <c r="M4" i="11" s="1"/>
  <c r="O19" i="11" l="1"/>
  <c r="N22" i="11" s="1"/>
  <c r="R9" i="11"/>
  <c r="R10" i="11"/>
  <c r="R14" i="11"/>
  <c r="R7" i="11"/>
  <c r="R18" i="11"/>
  <c r="R16" i="11"/>
  <c r="R17" i="11"/>
  <c r="R15" i="11"/>
  <c r="R8" i="11"/>
  <c r="M19" i="11"/>
  <c r="M20" i="11" s="1"/>
  <c r="R11" i="11"/>
  <c r="R12" i="11"/>
  <c r="R5" i="11"/>
  <c r="R13" i="11"/>
  <c r="R6" i="11"/>
  <c r="R4" i="11"/>
  <c r="U19" i="11"/>
  <c r="S19" i="11"/>
  <c r="T19" i="11"/>
  <c r="V19" i="11"/>
  <c r="W19" i="11"/>
  <c r="L19" i="11"/>
  <c r="N19" i="11"/>
  <c r="N21" i="11" s="1"/>
  <c r="T22" i="11" l="1"/>
  <c r="R19" i="11"/>
  <c r="W22" i="11"/>
  <c r="W21" i="11"/>
  <c r="T21" i="11"/>
  <c r="B20" i="8" l="1"/>
  <c r="B12" i="8"/>
  <c r="B8" i="8"/>
  <c r="B4" i="8"/>
  <c r="AO275" i="9"/>
  <c r="AR269" i="9"/>
  <c r="AQ269" i="9"/>
  <c r="AP269" i="9"/>
  <c r="AO269" i="9"/>
  <c r="AN269" i="9"/>
  <c r="AM269" i="9"/>
  <c r="AL269" i="9"/>
  <c r="AK269" i="9"/>
  <c r="AJ269" i="9"/>
  <c r="B16" i="8" l="1"/>
  <c r="D9" i="8" l="1"/>
  <c r="D4" i="8"/>
  <c r="B24" i="8" s="1"/>
  <c r="D20" i="8" l="1"/>
  <c r="D16" i="8"/>
  <c r="D12" i="8"/>
  <c r="C18" i="4"/>
  <c r="N9" i="2" l="1"/>
  <c r="N10" i="2"/>
  <c r="N14" i="2"/>
  <c r="N15" i="2"/>
  <c r="N19" i="2"/>
  <c r="N20" i="2"/>
  <c r="N21" i="2"/>
  <c r="N23" i="2"/>
  <c r="N24" i="2"/>
  <c r="N25" i="2"/>
  <c r="N28" i="2"/>
  <c r="N29" i="2"/>
  <c r="N34" i="2"/>
  <c r="N36" i="2"/>
  <c r="N37" i="2"/>
  <c r="N38" i="2"/>
  <c r="N39" i="2"/>
  <c r="N42" i="2"/>
  <c r="N44" i="2"/>
  <c r="N6" i="2"/>
  <c r="K6" i="2" l="1"/>
  <c r="Q40" i="1" l="1"/>
  <c r="Q34" i="1"/>
  <c r="Q19" i="1"/>
  <c r="Q11" i="1"/>
  <c r="K6" i="1"/>
  <c r="K5" i="1"/>
  <c r="Q4" i="1"/>
  <c r="K4" i="1"/>
</calcChain>
</file>

<file path=xl/sharedStrings.xml><?xml version="1.0" encoding="utf-8"?>
<sst xmlns="http://schemas.openxmlformats.org/spreadsheetml/2006/main" count="2385" uniqueCount="1018">
  <si>
    <t>SEGUIMIENTO AL PLAN ANTICORRUPCIÓN Y DE ATENCIÓN AL CIUDADANO - PAAC - 2020</t>
  </si>
  <si>
    <t>Versión 1</t>
  </si>
  <si>
    <r>
      <rPr>
        <b/>
        <sz val="8"/>
        <color rgb="FFFFFFFF"/>
        <rFont val="Arial"/>
        <family val="2"/>
      </rPr>
      <t>COMPONENTE</t>
    </r>
  </si>
  <si>
    <t>SUBCOMPONENTE</t>
  </si>
  <si>
    <r>
      <rPr>
        <b/>
        <sz val="8"/>
        <color rgb="FFFFFFFF"/>
        <rFont val="Arial"/>
        <family val="2"/>
      </rPr>
      <t>Nro. ACT.</t>
    </r>
  </si>
  <si>
    <r>
      <rPr>
        <b/>
        <sz val="8"/>
        <color rgb="FFFFFFFF"/>
        <rFont val="Arial"/>
        <family val="2"/>
      </rPr>
      <t>ACTIVIDADES 2020</t>
    </r>
  </si>
  <si>
    <r>
      <rPr>
        <b/>
        <sz val="8"/>
        <color rgb="FFFFFFFF"/>
        <rFont val="Arial"/>
        <family val="2"/>
      </rPr>
      <t>INDICADOR</t>
    </r>
  </si>
  <si>
    <r>
      <rPr>
        <b/>
        <sz val="8"/>
        <color rgb="FFFFFFFF"/>
        <rFont val="Arial"/>
        <family val="2"/>
      </rPr>
      <t>META</t>
    </r>
  </si>
  <si>
    <t>EVIDENCIA / META / 
PRODUCTO</t>
  </si>
  <si>
    <r>
      <rPr>
        <b/>
        <sz val="8"/>
        <color rgb="FFFFFFFF"/>
        <rFont val="Arial"/>
        <family val="2"/>
      </rPr>
      <t>RESPONSABLE</t>
    </r>
  </si>
  <si>
    <t>PROGRAMADO</t>
  </si>
  <si>
    <t>EJECUTADO</t>
  </si>
  <si>
    <t>TRIMESTRE II
ABRIL - JUNIO</t>
  </si>
  <si>
    <t>TRIMESTRE III
JULIO- SEPT</t>
  </si>
  <si>
    <t>TRIMESTRE IV
OCT - DIC</t>
  </si>
  <si>
    <t>OBSERVACIONES ASESOR CONTROL INTERNO</t>
  </si>
  <si>
    <t>1.GESTIÓN DEL RIESGO DE CORRUPCIÓN - MAPA DE RIESGOS DE CORRUPCIÓN.</t>
  </si>
  <si>
    <t>Política de Administración de Riesgos de Corrupción</t>
  </si>
  <si>
    <t>Publicar para consulta con los grupos de interés de la Entidad el Mapa Integral de Riesgos de la Entidad.</t>
  </si>
  <si>
    <t>Mapa Integral de Riesgos publicado para consulta</t>
  </si>
  <si>
    <t>Documento Mapa de Riesgos publicado para consulta</t>
  </si>
  <si>
    <t>Planeación</t>
  </si>
  <si>
    <t xml:space="preserve">Correo remitido a los líderes de área para consulta del mapa de riesgos 2020 </t>
  </si>
  <si>
    <t>Publicar en la página web de la Entidad la versión definitiva de Mapa Integral de Riesgos.</t>
  </si>
  <si>
    <t>Publicación la versión final de Mapa Integral de Riesgos.</t>
  </si>
  <si>
    <t>Mapa de Riesgos publicado</t>
  </si>
  <si>
    <t xml:space="preserve">El mapa fue publicado el 31 de enero del 2020 cumpliendo lo establecido en la ley y en el presente plan </t>
  </si>
  <si>
    <t>Realizar Talleres prácticos de Administración Integral de Riesgos</t>
  </si>
  <si>
    <t>Talleres prácticos de Administración Integral de Riesgos realizados</t>
  </si>
  <si>
    <t>Listados de Asistencias, Contenidos</t>
  </si>
  <si>
    <t>El responsable manifiesta que realizó un taller sin embargo, las actas se encuentran la entidad que debido a la situación del covid 19 no puede acceder a esta, un vez se supere la emergencia se procederá a solicitar evidencia</t>
  </si>
  <si>
    <r>
      <rPr>
        <sz val="8"/>
        <color rgb="FF404040"/>
        <rFont val="Arial"/>
        <family val="2"/>
      </rPr>
      <t>Construcción mapa de riesgos</t>
    </r>
  </si>
  <si>
    <t>Actualizar el Mapa Integral de Riesgos de la Entidad cuando el líder del proceso lo solicite.</t>
  </si>
  <si>
    <t>Mapa integral de Riesgos Construido</t>
  </si>
  <si>
    <t>Mapa Integral de Riesgos Construido y aprobado</t>
  </si>
  <si>
    <t>Planeación Líderes de los Procesos</t>
  </si>
  <si>
    <t>No tiene actividades programadas para este cuatrimestre</t>
  </si>
  <si>
    <t>Monitoreo y Revisión</t>
  </si>
  <si>
    <t>Realizar monitoreo y revisión de Autocontrol al Mapa Integral de Riesgos de la Entidad.</t>
  </si>
  <si>
    <t>Monitoreo realizado al Mapa Integral de Riesgos de la entidad</t>
  </si>
  <si>
    <t>Comunicación oficial dirigida al profesional especializado con funciones de planeación donde se de fe del  monitoreo y revisión de los riesgos asociados</t>
  </si>
  <si>
    <t>Líderes de los Procesos</t>
  </si>
  <si>
    <t>Los proceso Gestión de la Información y Generación del Conocimiento, Gestión del Talento Humano, Gestión Jurídica  y Gestión de Servicios Tic´s, no reportaron monitoreo y revisión de autocontrol</t>
  </si>
  <si>
    <t>Realizar monitoreo periódico de los riesgos de corrupción con base en la información que remitan los líderes de los procesos, por medio de las herramientas dispuestas por planeación y en las fechas establecidas.</t>
  </si>
  <si>
    <t>Informes publicados</t>
  </si>
  <si>
    <t>Informe de monitoreo de los riesgos con base en la información remitida por parte de los líderes de procesos.</t>
  </si>
  <si>
    <t>Se evidencia herramienta de seguimiento en línea.</t>
  </si>
  <si>
    <r>
      <rPr>
        <sz val="8"/>
        <color rgb="FF404040"/>
        <rFont val="Arial"/>
        <family val="2"/>
      </rPr>
      <t>Seguimiento</t>
    </r>
  </si>
  <si>
    <t>Efectuar seguimientos al Plan Anticorrupcion y de Atención al Ciudadano.</t>
  </si>
  <si>
    <t>Seguimiento cuatrimestral efectuado al Plan Anticorrupcion y de Atención al Ciudadano</t>
  </si>
  <si>
    <t>El informe al Plan Anticorrupcion y de Atención al Ciudadano</t>
  </si>
  <si>
    <t>Control Interno</t>
  </si>
  <si>
    <t>Se evidencia Informe de Seguimiento al Plan Anticorrupción y Atención al Ciudadano 3er cuatrimestre de 2019</t>
  </si>
  <si>
    <t>2.RACIONALIZACION DE TRAMITES</t>
  </si>
  <si>
    <r>
      <rPr>
        <sz val="8"/>
        <color rgb="FF404040"/>
        <rFont val="Arial"/>
        <family val="2"/>
      </rPr>
      <t>Lineamientos generales</t>
    </r>
  </si>
  <si>
    <t>Elaboración y publicación de  la estrategia de racionalización de trámites</t>
  </si>
  <si>
    <t>Estrategia de racionalización de trámites elaborada y publicada</t>
  </si>
  <si>
    <t>Documento Estrategia de Racionalización de Trámites publicada</t>
  </si>
  <si>
    <t>DTAF</t>
  </si>
  <si>
    <t>Se evidencia estrategia de racionalización de trámite publicada en el siguiente link: https://www.aunap.gov.co/images/estrategia_racionalizacion_consolidado-1.pdf</t>
  </si>
  <si>
    <t>Identificación de  los trámites registrados en SUIT que son consultas de acceso a información</t>
  </si>
  <si>
    <t>Identificación de  los trámites registrados en SUIT que sean consultas de acceso a información publicado</t>
  </si>
  <si>
    <t>Publicación link de transparencia</t>
  </si>
  <si>
    <t>Se evidencia identificación de los trámites registrados en el SUIT publicados en el  link de transparencia. https://www.aunap.gov.co/index.php/tramites-y-servicios</t>
  </si>
  <si>
    <t>Actualización normativa referente a trámites de la entidad</t>
  </si>
  <si>
    <t>Actualización normativa referente a trámites de la entidad  publicado</t>
  </si>
  <si>
    <t>Actos adminstrativos expedidos para la actualización normativa referente a trámites de la entidad</t>
  </si>
  <si>
    <t>Identificación de trámites con tarifas asociadas sobre los cuales no existan medios electrónicos de pago</t>
  </si>
  <si>
    <t>Identificación de trámites con tarifas asociadas sobre los cuales no existan medios electrónicos de pago publicado</t>
  </si>
  <si>
    <t>Gestión para la habilitación de botón de pago electrónico</t>
  </si>
  <si>
    <t>Número de comunicaciones oficiales para la gestión de la habilitación de botón de pago electrónico</t>
  </si>
  <si>
    <t>Comunicaciones oficiales</t>
  </si>
  <si>
    <t>Identificación de los trámites (formularios y requisitos) reglamentados desde el nivel nacional y que sean implementados por entidades territoriales, seccionales, corporaciones y otras autoridades</t>
  </si>
  <si>
    <t>Identificación de los trámites (formularios y requisitos) reglamentados desde el nivel nacional y que sean implementados por entidades territoriales, seccionales, corporaciones y otras autoridades publicada.</t>
  </si>
  <si>
    <t>Se evidencia identificación de los trámites en el  link de transparencia. https://www.aunap.gov.co/index.php/tramites-y-servicios</t>
  </si>
  <si>
    <t>Desarrollo de mesas de trabajo con Función Pública para establecer la pertinencia y estandarización de pasos, trámites modelo o  formularios únicos o estrategias de racionalización masivas</t>
  </si>
  <si>
    <t>Mesas de trabajo con Función Pública desarroladas</t>
  </si>
  <si>
    <t>Actas de reunión</t>
  </si>
  <si>
    <t>Se evidencian 2 actas del 31 de enero y el 3 de marzo del 2020 con DAFP</t>
  </si>
  <si>
    <t>Identificación de los trámites registrados en SUIT que den cumplimiento Artículos 49 (UVT), 147 y 148 (Trámites en línea) del PND.</t>
  </si>
  <si>
    <t>Identificación de los trámites registrados en SUIT que den cumplimiento Artículo 147 Transformación digital pública</t>
  </si>
  <si>
    <t>No se evidencia ejecución de la actividad. 
El responsable reporta la gestión realizada con los demás procesos para el logro de la actividad. Sin embargo no se logró su cumplimiento.</t>
  </si>
  <si>
    <t>3. RENDICIÓN DE CUENTAS</t>
  </si>
  <si>
    <r>
      <rPr>
        <sz val="8"/>
        <color rgb="FF404040"/>
        <rFont val="Arial"/>
        <family val="2"/>
      </rPr>
      <t>Información de calidad y en lenguaje comprensible</t>
    </r>
  </si>
  <si>
    <t>Establecer y divulgar el cronograma que identifica y define los espacios de dialogo de la entidad</t>
  </si>
  <si>
    <t>Cronograma publicado de espacios de dialogo</t>
  </si>
  <si>
    <t>Cronograma e informe</t>
  </si>
  <si>
    <t>Planeación Comunicaciones</t>
  </si>
  <si>
    <t>Conformación del Equipo líder del proceso de Rendición de Cuentas</t>
  </si>
  <si>
    <t>Acta de conformación de equipo líder del proceso de Rdc</t>
  </si>
  <si>
    <t>acta Conformación del Comité</t>
  </si>
  <si>
    <t>Elaborar la Estrategia Rendición de Cuentas - Rdc</t>
  </si>
  <si>
    <t>Estrategia de Rendición de Cuentas Elaborada y Publicada</t>
  </si>
  <si>
    <t>Documento Estrategia de Rendición de cuentas publicado</t>
  </si>
  <si>
    <t>Todas las áreas (Comite de rendición de cuentas)</t>
  </si>
  <si>
    <t>Elaborar y Publicar Informe de Gestión de la Entidad vigencia 2020</t>
  </si>
  <si>
    <t>Informe de gestión institucional publicado</t>
  </si>
  <si>
    <t>Informe de gestión publicado</t>
  </si>
  <si>
    <t>Consolidar y publicar la Estrategia Rendición de Cuentas - Rdc</t>
  </si>
  <si>
    <t>Planeación y Comunicaciones</t>
  </si>
  <si>
    <t>Publicaciones realizadas</t>
  </si>
  <si>
    <t>Piezas comunicativas, memes, tuits o vídeos, boletines</t>
  </si>
  <si>
    <t>Comunicaciones</t>
  </si>
  <si>
    <r>
      <rPr>
        <sz val="8"/>
        <color rgb="FF404040"/>
        <rFont val="Arial"/>
        <family val="2"/>
      </rPr>
      <t>Diálogo de doble vía con la ciudadanía y sus organizaciones</t>
    </r>
  </si>
  <si>
    <t>Convocar a la ciudadanía y de más grupos de interés a participar en el proceso de Audiencia Pública de Rendición de Cuentas - Rdc</t>
  </si>
  <si>
    <t>Convocatoria realizada a proceso de Rendición de Cuentas</t>
  </si>
  <si>
    <t>Piezas comunicativas, memes, tuits o vídeos, invitaciones</t>
  </si>
  <si>
    <t>Realizar Audiencia Pública de Rendición de Cuentas - Rdc</t>
  </si>
  <si>
    <t>Audiencia Pública de Rendición de Cuentas realizada</t>
  </si>
  <si>
    <t>Presentación, Fotos, Listados de Asistencia, Informe de memoria</t>
  </si>
  <si>
    <t>todas las áreas (Comite de rendición de cuentas)</t>
  </si>
  <si>
    <t>Divulgar en los diferentes medios de comunicación disponibles, así como otros medios de comunicación masiva accesibles la información del procesos de Rendición de Cuentas</t>
  </si>
  <si>
    <t>Información de rendición de cuentas divulgada</t>
  </si>
  <si>
    <t>Redes Sociales, Presentación, videos, página web</t>
  </si>
  <si>
    <t>Realizar trasmisión en Vivo por la herramienta de Facebook Live, como parte de la estrategia HABLE CON EL DIRECTOR</t>
  </si>
  <si>
    <t>Transmisiones en vivo mediante Facebook live.</t>
  </si>
  <si>
    <t>Video, Audios, Post redes sociales</t>
  </si>
  <si>
    <t>Realizar encuesta de percepción del proceso de Rendición de Cuentas - RdC</t>
  </si>
  <si>
    <t>Encuesta de percepción realizada</t>
  </si>
  <si>
    <t>Informe resultado encuesta</t>
  </si>
  <si>
    <r>
      <rPr>
        <sz val="8"/>
        <color rgb="FF404040"/>
        <rFont val="Arial"/>
        <family val="2"/>
      </rPr>
      <t>Evaluación y retroalimentación a la Gestión Institucional</t>
    </r>
  </si>
  <si>
    <t>Evaluar Estrategia del proceso de Rendición de Cuentas - Rdc</t>
  </si>
  <si>
    <t>Documento de evaluación de la estrategia de Rendición de Cuentas - RdC elaborado</t>
  </si>
  <si>
    <t>Documento de memoria de la estrategia del proceso de RdC</t>
  </si>
  <si>
    <t>Comité de Rendicion de Cuentas</t>
  </si>
  <si>
    <t>Reportar al comite de rendicion de cuentas sobre los espacios de dialogo realizados desde lasdiferentes areas de la entidad</t>
  </si>
  <si>
    <t>reportede los espacios de dialogo realizados desde lasdiferentes areas de la entidad</t>
  </si>
  <si>
    <t>Formato Interno reporte de actividades</t>
  </si>
  <si>
    <t>Elaborar y divulgar el documento de memoria de la estrategia del proceso de Rendición de Cuentas - RdC</t>
  </si>
  <si>
    <t>Documento de memoria de la estrategia del proceso de RdC publicado</t>
  </si>
  <si>
    <t>Documento publicado página web</t>
  </si>
  <si>
    <t>Comunicaciones y Planeación</t>
  </si>
  <si>
    <r>
      <rPr>
        <b/>
        <sz val="8"/>
        <color rgb="FF404040"/>
        <rFont val="Arial"/>
        <family val="2"/>
      </rPr>
      <t>4. MECANISMOS PARA MEJORAR LA ATENCIÓN AL CIUDADANO</t>
    </r>
  </si>
  <si>
    <r>
      <rPr>
        <sz val="8"/>
        <color rgb="FF404040"/>
        <rFont val="Arial"/>
        <family val="2"/>
      </rPr>
      <t>Fortalecimiento de los Canales de Atención</t>
    </r>
  </si>
  <si>
    <t>Divulgar y capacitar al funcionarios de la entidad en los lineamientos del protocolo de servicio al ciudadano.</t>
  </si>
  <si>
    <t>Protocolo divulgado y puesto en conocimiento de los funcionarios</t>
  </si>
  <si>
    <t>Presentaciones Presenciales y/o Virtuales, actas de asistencia, fotos, etc.</t>
  </si>
  <si>
    <t>Atención al ciudadano</t>
  </si>
  <si>
    <t>Se evidencia capacitaciones del 20,28 y 30 de abril del 2020</t>
  </si>
  <si>
    <t>Talento Humano</t>
  </si>
  <si>
    <t>Incluir en el Plan Institucional de Capacitación temáticas relacionadas con el mejoramiento del servicio al ciudadano</t>
  </si>
  <si>
    <t>Plan Institucional formulado</t>
  </si>
  <si>
    <t>Documento Plan Institucional de Capacitación</t>
  </si>
  <si>
    <t>Se evidencia en el Plan Institucional de Capacitación la inclusión de la temática mejoramiento del servicio al ciudadano.</t>
  </si>
  <si>
    <r>
      <rPr>
        <sz val="8"/>
        <color rgb="FF404040"/>
        <rFont val="Arial"/>
        <family val="2"/>
      </rPr>
      <t>Normativo y procedimental</t>
    </r>
  </si>
  <si>
    <t>Actualizar la Estrategia de Atención y Servicio al Ciudadano y publicarla pagina WEB</t>
  </si>
  <si>
    <t>Estrategia de Atención y Servicio al Ciudadano elaborada y Publicada</t>
  </si>
  <si>
    <t>Documento Estrategia de Atención y Servicio al Ciudadano publicada</t>
  </si>
  <si>
    <t>Elaborar tabulación bimensual a las diferentes areas de la entidad con el fin de determinar quienes cumplen con los terminos legales de respuesta.</t>
  </si>
  <si>
    <t>Informes tabulados</t>
  </si>
  <si>
    <t>Se evidencia datos tabulados del nivel central donde indica el cumplimiento de  los terminos legales</t>
  </si>
  <si>
    <t>Divulgar procedimientos del proceso de atención al ciudadano en la Entidad</t>
  </si>
  <si>
    <t>Documento publicado del procedimiento del proceso de atencion al ciudadano de la AUNAP</t>
  </si>
  <si>
    <t>Procedimiento del proceso de atencion al ciudadano de la AUNAP publicado</t>
  </si>
  <si>
    <r>
      <rPr>
        <sz val="8"/>
        <color rgb="FF404040"/>
        <rFont val="Arial"/>
        <family val="2"/>
      </rPr>
      <t>Relacionamiento con el ciudadano</t>
    </r>
  </si>
  <si>
    <t>Realizar mediciones de percepción de los ciudadanos respecto a la calidad y accesibilidad de la oferta institucional y el servicio recibido</t>
  </si>
  <si>
    <t>Medición de percepción realizada</t>
  </si>
  <si>
    <t>Informe resultado de la medición</t>
  </si>
  <si>
    <r>
      <rPr>
        <b/>
        <sz val="8"/>
        <color rgb="FF404040"/>
        <rFont val="Arial"/>
        <family val="2"/>
      </rPr>
      <t>5.MECANISMOS PARA LA TRANSPARENCIA Y ACCESO A LA INFORMACIÓN.</t>
    </r>
  </si>
  <si>
    <r>
      <rPr>
        <sz val="8"/>
        <color rgb="FF404040"/>
        <rFont val="Arial"/>
        <family val="2"/>
      </rPr>
      <t>Lineamientos de Transparencia Activa</t>
    </r>
  </si>
  <si>
    <t>Establecer el espacio de Transparencia con los lineamientos y documentos para la informacion a la ciudadania</t>
  </si>
  <si>
    <t>Link de espacio de Transparencia</t>
  </si>
  <si>
    <t>Link pagina web</t>
  </si>
  <si>
    <t>OGCI</t>
  </si>
  <si>
    <t>Realizar diagnostico de la implementación de la Estrategia de Gobierno Digital (antes Gobierno en Línea)</t>
  </si>
  <si>
    <t>Diagnostico Estrategia Gobierno Digital realizado</t>
  </si>
  <si>
    <t>Documento diagnóstico</t>
  </si>
  <si>
    <t>Divulgar procedimiento para "Petición de información".</t>
  </si>
  <si>
    <t>Procedimiento divulgado en la WEB</t>
  </si>
  <si>
    <t>Página Web y/o correos de difusión</t>
  </si>
  <si>
    <t>Atención al Ciudadano</t>
  </si>
  <si>
    <t xml:space="preserve">Se observa correo electrónico del 3 de abril donde se da a conocer dicho procedimiento. </t>
  </si>
  <si>
    <r>
      <rPr>
        <sz val="8"/>
        <color rgb="FF404040"/>
        <rFont val="Arial"/>
        <family val="2"/>
      </rPr>
      <t>Elaboración los Instrumentos
de Gestión de la Información</t>
    </r>
  </si>
  <si>
    <t>Elaborar inventario de activos de información de la Entidad</t>
  </si>
  <si>
    <t>Inventarios de activos de información actualizado</t>
  </si>
  <si>
    <t>matriz y/o Informe activos de información</t>
  </si>
  <si>
    <r>
      <rPr>
        <sz val="8"/>
        <rFont val="Arial"/>
        <family val="2"/>
      </rPr>
      <t>OGCI
Administrativa</t>
    </r>
  </si>
  <si>
    <r>
      <rPr>
        <sz val="8"/>
        <color rgb="FF404040"/>
        <rFont val="Arial"/>
        <family val="2"/>
      </rPr>
      <t>Monitoreo del Acceso a la Información Pública</t>
    </r>
  </si>
  <si>
    <t>Tabular los resultados de como la ciudadanía accede y consulta la información de la AUNAP</t>
  </si>
  <si>
    <t>Tabulación de seguimiento de accesibilidad y consulta de información</t>
  </si>
  <si>
    <t>Tabulaciones presentadas</t>
  </si>
  <si>
    <t>Editar, adaptar y divulgar contenido institucional de
la gestión realizada por la entidad para su
posicionamiento externo ante los diferentes grupos
de interés</t>
  </si>
  <si>
    <t>Publicar en medios Free Press información de gestión institucional para los diferentes grupos de interés (estrategia "coseche y venda a la fija) o los diferentes canales de comunicacion dispuestos por
la entidad,</t>
  </si>
  <si>
    <t>Versión 2</t>
  </si>
  <si>
    <t>CUATRIMESTRE I</t>
  </si>
  <si>
    <t>CUATRIMESTRE III</t>
  </si>
  <si>
    <t>Publicaciones (boletines, post, videos, etc) en la página web, redes sociales, correos electrónicos y/o medios</t>
  </si>
  <si>
    <t>Transmisiones</t>
  </si>
  <si>
    <t>OBSERVACIONES ASESOR CONTROL INTERNO PRIMER TRIMESTRE</t>
  </si>
  <si>
    <t>Se realizó taller de Riesgos el día 27 de mayo de 2020 vía meets inlcuyendon en la agenda un taller de Riesgos para los asistentes. via meets
El día 7 de junio se realizó el taller de orientaciones sobre el Mapa de Riesgo a la oficia OGCI
Se ha habilitado la compatibilidad con lectores de pantalla.</t>
  </si>
  <si>
    <t xml:space="preserve">EVIDENCIA </t>
  </si>
  <si>
    <t>La actividad se cumplio al 100% en el primer cuatrimestre</t>
  </si>
  <si>
    <t>Direccionamiento Estratégico</t>
  </si>
  <si>
    <t xml:space="preserve">Comunicación Estratégica </t>
  </si>
  <si>
    <t>Gestión de la Administración y Fomento</t>
  </si>
  <si>
    <t>Gestión de Inspección y Vigilancia</t>
  </si>
  <si>
    <t>Gestión de la Información y Generación del Conocimiento</t>
  </si>
  <si>
    <t>Atención Al Ciudadano</t>
  </si>
  <si>
    <t>Gestión De Talento Humano</t>
  </si>
  <si>
    <t>Gestión Contractual</t>
  </si>
  <si>
    <t>Gestión Financiera</t>
  </si>
  <si>
    <t>Gestión Documental</t>
  </si>
  <si>
    <t xml:space="preserve">Gestión Jurídica </t>
  </si>
  <si>
    <t>Gestión Administrativa</t>
  </si>
  <si>
    <t>Gestión de Tics</t>
  </si>
  <si>
    <t>Control Interno Disciplinario</t>
  </si>
  <si>
    <t>Evaluación Seguimiento y Control</t>
  </si>
  <si>
    <t>x</t>
  </si>
  <si>
    <t>La DTAF adjunta las comunicaciones oficiales de la gestión para la habilitación de botón de pago electrónico
DTAF tiene el DRIVE de evidencia y reportes de las actividades Se ha habilitado la compatibilidad con lectores de pantalla.</t>
  </si>
  <si>
    <t>P</t>
  </si>
  <si>
    <t>no</t>
  </si>
  <si>
    <t>p</t>
  </si>
  <si>
    <t>Se evidencia Informe de Seguimiento al Plan Anticorrupción y Atención al Ciudadano 2do cuatrimestre de 2019</t>
  </si>
  <si>
    <t>Se evidencia Informe de Seguimiento al Plan Anticorrupción y Atención al Ciudadano 1er cuatrimestre de 2019</t>
  </si>
  <si>
    <t>Se consolido y publicò cronograma de espacios de dialogo en la pagina web de la etnidad y el informe realizado se encuentra en archivo de drive, cuyo link se anexa como evidencia. https://www.aunap.gov.co/index.php/preguntele-al-director</t>
  </si>
  <si>
    <t>Actividad realizada en el primer semestre y acta se encuentra en archivo de gestión del área.</t>
  </si>
  <si>
    <t>El comité de rendición de cuentas elaboró el Documento Estrategia de rención de cuentas y se encuentra publicado en la página web en la sección correspondiente
https://www.aunap.gov.co/images/transparencia/-cuentas-estrategia-rendicioncuentas-2019-2020.pdf</t>
  </si>
  <si>
    <t xml:space="preserve">En el II cuatrimestre se editò, adaptò y divulgò contenido institucional de la gestion  de la entidad, a continuacion se relaciona el producto final divulgado como evidencia.  Boletines de prensa realizados con insumos de las areas Aunap.
https://drive.google.com/file/d/17UBuGkCk_kW-FkeeKo5W31-8_TCemc22/view?usp=sharing
Se ha habilitado la compatibilidad con lectores de pantalla. 
</t>
  </si>
  <si>
    <t>En el II cuatrimestre se realizo la publicacion en medios free press Yy los dispuestos por la Entidad, sobre gestion institucional,(programa coseche y venda a la fija), los link que se relacionan como evidencia. En cumplimiento de la meta de 6. 
https://drive.google.com/file/d/1I6RUVtyLqCndghGLdF5OiHZcY0evWYX5/view?usp=sharing
Se ha habilitado la compatibilidad con lectores de pantalla.</t>
  </si>
  <si>
    <t>Se divulgò en los diferentes canales de comunicacion de la entidad (pagina web y redes sociales) la informacion relacionada con la estrategia de rendicion de cuentas (socializacion y consulta).  Campaña EN AUNAP...TU CUENTAS. https://drive.google.com/file/d/1wI7EdEj8d6GrPbGFtciImmjkubGCzxTA/view?usp=sharing
Se ha habilitado la compatibilidad con lectores de pantalla.</t>
  </si>
  <si>
    <t>Se realizo trasmision como parte de los espacios de diàlogo entre el director y la ciudadania sobre temas que promueven el interes misional. Como evidencia relacionamos las trasmisiones emitidas por instagram (en vivo) y editadas y colgadas en youtube. Consolidado: 
https://drive.google.com/file/d/18UV4qGXZVGf3Y-7HjxeiE6YfSEKra-qe/view?usp=sharing
Se ha habilitado la compatibilidad con lectores de pantalla.</t>
  </si>
  <si>
    <t>Se realizo actualizacion de dicho docummento el dia 28 de abril de 2020</t>
  </si>
  <si>
    <t>Procedimiento publicado en la intranet</t>
  </si>
  <si>
    <t>https://www.aunap.gov.co/images/resoluciones/encuesta-canales-y-servicio-al-ciudadano-en-aislamiento.pdf</t>
  </si>
  <si>
    <t>https://www.aunap.gov.co/images/atencionalciudadano/informe-pqrsd-Segundo-trimestre-2020.pdf</t>
  </si>
  <si>
    <t>PROGRAMADO
CUATRIMESTRE II</t>
  </si>
  <si>
    <t>% DE CUMPLIMIENTO</t>
  </si>
  <si>
    <t>1.GESTIÓN DEL RIESGO DE CORRUPCIÓN - MAPA DE RIESGOS DE CORRUPCIÓN</t>
  </si>
  <si>
    <t>PROGRAMADA</t>
  </si>
  <si>
    <t>EJECUTADAS</t>
  </si>
  <si>
    <t>4. MECANISMOS PARA MEJORAR LA ATENCIÓN AL CIUDADANO</t>
  </si>
  <si>
    <t>5.MECANISMOS PARA LA TRANSPARENCIA Y ACCESO A LA INFORMACIÓN.</t>
  </si>
  <si>
    <t>CUMPLIMIENTO AL PLAN ANTICORRUPCIÓN Y ATENCIÓN AL CIUDADANO</t>
  </si>
  <si>
    <t xml:space="preserve">ESPERADO </t>
  </si>
  <si>
    <t>LOGRADO</t>
  </si>
  <si>
    <r>
      <rPr>
        <b/>
        <sz val="11"/>
        <rFont val="Arial"/>
        <family val="2"/>
      </rPr>
      <t xml:space="preserve">INTRODUCCIÓN: </t>
    </r>
    <r>
      <rPr>
        <sz val="11"/>
        <rFont val="Arial"/>
        <family val="2"/>
      </rPr>
      <t xml:space="preserve">
El presente informe se elabora por parte del Asesor de Control Interno de la Autoridad Nacional de Acuicultura y Pesca - AUNAP en cumplimiento integral de las funciones a él encomendadas en:
• El Artículo 2.1.4.6 del Decreto 1081 de 2015, Decreto Único Reglamentario del Sector Presidencia de la República, el cual reza así:
“Mecanismos de seguimiento al cumplimiento y monitoreo. El mecanismo de seguimiento al cumplimiento de las orientaciones y obligaciones derivadas de los mencionados documentos estará a cargo de las oficinas de control interno, para lo cual se publicará en la página web de la respectiva entidad, las actividades realizadas, de acuerdo con los parámetros establecidos”.
• El numeral 1 del Capítulo V de la guía Estrategias para la construcción del plan anticorrupción y de atención al ciudadano-Versión 2, el cual reza así.
“Seguimiento: A la oficina de Control Interno o quien haga sus veces le corresponde adelantar la verificación de la elaboración y de la publicación del Plan. Le concierne así mismo efectuar el seguimiento y el control a la implementación y a los avances de las actividades consignadas en el Plan Anticorrupción y de Atención al Ciudadano.”
• El numeral 3.4 del Capítulo 3 de la Guía para la administración del riesgo y el diseño de controles en entidades públicas – riesgo de gestión, corrupción y seguridad digital - 2018, el cual reza así:
“(…) Seguimiento de riesgo de corrupción: El Jefe de Control Interno o quien haga sus veces, debe adelantar seguimiento al Mapa de Riesgos de Corrupción. En este sentido es necesario que adelante seguimiento a la gestión del riesgo, verificando la efectividad de los controles…”.
• El numeral 2.4 de la Guía Rol de las unidades u oficinas de control interno, auditoria interna o quien haga sus veces
“Rol de la evaluación de la gestión del riesgo: proporcionar un aseguramiento objetivo a la Alta Dirección (línea estratégica) sobre el diseño y efectividad de las actividades de administración del riesgo en la entidad para ayudar a asegurar que los riesgos claves o estratégicos estén adecuadamente definidos, sean gestionados apropiadamente y que el sistema de control interno está siendo operado efectivamente”  
• Manual Integral de Gestión del Riesgo con código MN-DE-001 v2 con fecha de 09/09/2019</t>
    </r>
  </si>
  <si>
    <r>
      <t xml:space="preserve">OBJETIVO: 
</t>
    </r>
    <r>
      <rPr>
        <sz val="11"/>
        <rFont val="Arial"/>
        <family val="2"/>
      </rPr>
      <t xml:space="preserve">
El presente informe tiene como objetivo realizar el análisis y evaluación del avance de implementación del Plan Anticorrupción y Atención al Ciudadano Versión 2 durante el segundo cuatrimestre, así como el grado de avance y eficacia de las acciones implementadas para mitigar los riesgos identificados, y presentar a la alta dirección aspectos relevantes detentados, con el fin que permita fortalecer la entidad en materia de gestión del riesgo de gestión y de corrupción.</t>
    </r>
  </si>
  <si>
    <r>
      <t xml:space="preserve">ALCANCE: 
</t>
    </r>
    <r>
      <rPr>
        <sz val="11"/>
        <rFont val="Arial"/>
        <family val="2"/>
      </rPr>
      <t>Segundo Cuatrimestre -</t>
    </r>
    <r>
      <rPr>
        <b/>
        <sz val="11"/>
        <rFont val="Arial"/>
        <family val="2"/>
      </rPr>
      <t xml:space="preserve"> </t>
    </r>
    <r>
      <rPr>
        <sz val="11"/>
        <rFont val="Arial"/>
        <family val="2"/>
      </rPr>
      <t>Vigencia 2020</t>
    </r>
  </si>
  <si>
    <t>Se evidencia actas de capaciataciones a los procesos</t>
  </si>
  <si>
    <t>Se evidencia procedimiento divulgado en la pagina web</t>
  </si>
  <si>
    <t>AUTORIDAD NACIONAL DE ACUICULTURA Y PESCA
MAPA DE RIESGOS INSTITUCIONAL</t>
  </si>
  <si>
    <t>Código: FT-DE-001</t>
  </si>
  <si>
    <t>Versión: 4</t>
  </si>
  <si>
    <t>Fecha: 31 de enero de 2019</t>
  </si>
  <si>
    <t>Página: 1 de 1</t>
  </si>
  <si>
    <t>MAPA DE RIESGO 2020</t>
  </si>
  <si>
    <t>Version: 2</t>
  </si>
  <si>
    <t>IDENTIFICACIÓN DEL RIESGO</t>
  </si>
  <si>
    <t>ANÁLISIS DE RIESGOS</t>
  </si>
  <si>
    <t>VALORACIÓN DE RIESGOS</t>
  </si>
  <si>
    <t>MONITOREO Y SEGUIMIENTO</t>
  </si>
  <si>
    <t>CUMPLIMIENTO</t>
  </si>
  <si>
    <t xml:space="preserve">SEGUIMIENTO CONTROL INTERNO </t>
  </si>
  <si>
    <t>RIESGO INHERENTE</t>
  </si>
  <si>
    <t>RIESGO RESIDUAL</t>
  </si>
  <si>
    <t>¿Se cuenta con pruebas del control?</t>
  </si>
  <si>
    <t>¿Se analizaron los controles?</t>
  </si>
  <si>
    <t>¿Previenen o detectan las causas, son confiables para la mitigación del riesgo?</t>
  </si>
  <si>
    <t>¿Son oportunos para la mitigación del riesgo?</t>
  </si>
  <si>
    <t xml:space="preserve">OBSERVACIÓNES </t>
  </si>
  <si>
    <t>Proceso</t>
  </si>
  <si>
    <t>Cod.</t>
  </si>
  <si>
    <t>Objetivo del Proceso</t>
  </si>
  <si>
    <t>#</t>
  </si>
  <si>
    <t>Id.</t>
  </si>
  <si>
    <t xml:space="preserve">Causa </t>
  </si>
  <si>
    <t xml:space="preserve">Riesgo </t>
  </si>
  <si>
    <t>Clase de Riesgo</t>
  </si>
  <si>
    <t>Consecuencias Potenciales</t>
  </si>
  <si>
    <t>Estado</t>
  </si>
  <si>
    <t>Probabilidad de Ocurrencia</t>
  </si>
  <si>
    <t># Prob.</t>
  </si>
  <si>
    <t>Impacto</t>
  </si>
  <si>
    <t># Imp.</t>
  </si>
  <si>
    <t>Tipo de Impacto</t>
  </si>
  <si>
    <t>Zona de Riesgo</t>
  </si>
  <si>
    <t>Descripción Control</t>
  </si>
  <si>
    <t>Tipo de Controles</t>
  </si>
  <si>
    <t>Tratamiento</t>
  </si>
  <si>
    <t>Acciones</t>
  </si>
  <si>
    <t>Indicador</t>
  </si>
  <si>
    <t>Formula del Indicador</t>
  </si>
  <si>
    <t>Meta</t>
  </si>
  <si>
    <t>Periodicidad de seguimiento</t>
  </si>
  <si>
    <t>Fecha de Inicio</t>
  </si>
  <si>
    <t>Responsable</t>
  </si>
  <si>
    <t>SI</t>
  </si>
  <si>
    <t>NO</t>
  </si>
  <si>
    <t>No tiene controles</t>
  </si>
  <si>
    <t>ATENCIÓN AL CIUDADANO</t>
  </si>
  <si>
    <t>AT</t>
  </si>
  <si>
    <t>Realizar las actividades de atención y servicio al ciudadano referente a las Peticiones, Quejas, Reclamos y Denuncias de la Entidad.</t>
  </si>
  <si>
    <t>AT-1</t>
  </si>
  <si>
    <t>•Ausencia de procedimientos y controles
*Inadecuadas interpretaciones para dar respuesta de fondo a las solicitudes o peticiones.
*Desconocimiento de las normas vigentes aplicables.
*Retrasos en el envío de información en los tiempos establecidos por Ley.
*Insuficiente capacidad operativa para tramitar respuestas en los términos de ley,</t>
  </si>
  <si>
    <t>Incumplimiento legal en la atención de PQRD´s</t>
  </si>
  <si>
    <t>Cumplimiento</t>
  </si>
  <si>
    <t>* Sanciones disciplinarias
* Insatisfacción por parte de los grupos de valor.
* Pérdida de imagen de la entidad
* Vinculación a procesos judiciales</t>
  </si>
  <si>
    <t>Activo</t>
  </si>
  <si>
    <t>Posible</t>
  </si>
  <si>
    <t>Moderado</t>
  </si>
  <si>
    <t>Operativo</t>
  </si>
  <si>
    <t>Alta</t>
  </si>
  <si>
    <t>•Implementar Procedimientos para Gestión de PQRD's
•Seguimiento a las PQRD´S</t>
  </si>
  <si>
    <t>Preventivo</t>
  </si>
  <si>
    <t>Rara vez</t>
  </si>
  <si>
    <t>Moderada</t>
  </si>
  <si>
    <t>Asumir, reducir el riesgo</t>
  </si>
  <si>
    <t>Gestionar oportunamente las PQRD´S</t>
  </si>
  <si>
    <t>PQRSD´s Gestionadas oportunamente</t>
  </si>
  <si>
    <t>Total de PQRD´S gestionadas oportunamente / Total de PQRD´S recibidas</t>
  </si>
  <si>
    <t>Cuatrimestral</t>
  </si>
  <si>
    <t>No se evidencia cumplimiento de la Acción</t>
  </si>
  <si>
    <t>X</t>
  </si>
  <si>
    <r>
      <rPr>
        <b/>
        <sz val="11"/>
        <color rgb="FF000000"/>
        <rFont val="Calibri"/>
        <family val="2"/>
      </rPr>
      <t>Se recomienda</t>
    </r>
    <r>
      <rPr>
        <sz val="11"/>
        <color rgb="FF000000"/>
        <rFont val="Calibri"/>
        <family val="2"/>
      </rPr>
      <t xml:space="preserve"> implementar las acciones de monitoreo y revisión para mitigar la materialización de los riesgos identificados</t>
    </r>
  </si>
  <si>
    <t>COMUNICACIÓN ESTRATÉGICA</t>
  </si>
  <si>
    <t>CE</t>
  </si>
  <si>
    <t>Generar y divulgar la información interna y externa de la AUNAP a los Grupos de Interés con el fin de fortalecer la imagen institucional de la entidad.</t>
  </si>
  <si>
    <t>CE-2</t>
  </si>
  <si>
    <t>No verificacion de fuentes y/o personal idóneo para avalar la información emitida</t>
  </si>
  <si>
    <t xml:space="preserve">Difundir información de forma confusa, incompleta, inoportuna o no soportada por fuentes y/o estudios 
</t>
  </si>
  <si>
    <t>Imagen</t>
  </si>
  <si>
    <t>Pérdida de credibilidad, afectación a la reputación e imagen institucional. 
Afectación al impacto del mensaje, la implementación de planes, porgramas, politicas, y la recordación que se pretender llevar a los diferentes grupos de interés</t>
  </si>
  <si>
    <t>Mayor</t>
  </si>
  <si>
    <t>Corrupción</t>
  </si>
  <si>
    <t>Solicitud de aval de las fuentes de información técnica (Internas y Externa)</t>
  </si>
  <si>
    <t>Rara Vez</t>
  </si>
  <si>
    <t>Reducir, evitar, compartir o transferir el riesgo</t>
  </si>
  <si>
    <t>Verificación de información con las respectivas fuentes, cuando se requiera.</t>
  </si>
  <si>
    <t>Información verificada con visto bueno de aprobación</t>
  </si>
  <si>
    <t>Información emitida con aprobación de fuentes internas o externas / Total de correos recibidos con acuse de aprobación</t>
  </si>
  <si>
    <t>Se evidencia correos de verificación y visto bueno para publicar</t>
  </si>
  <si>
    <t>CE-58</t>
  </si>
  <si>
    <t>Falta de divulgación continua de la información relevante de la misionalidad de la Entidad</t>
  </si>
  <si>
    <t>Afectación reputacional por la circulación de información falsa, nociva y perjudicial para la Entidad.</t>
  </si>
  <si>
    <t>Crisis reputacional.</t>
  </si>
  <si>
    <t>Reputación</t>
  </si>
  <si>
    <t>Protocolo de crisis Campañas de divulgación sobre temas pertinentes a la Entidad</t>
  </si>
  <si>
    <t>Reactivo/Preventivo</t>
  </si>
  <si>
    <t>Divulgación permanente del quehacer de la Entidad.</t>
  </si>
  <si>
    <t>Información donde se haga énfasis en la misionalidad de la Entidad</t>
  </si>
  <si>
    <t>Cantidad de información (piezas) divulgadas del quehacer de la Entidad</t>
  </si>
  <si>
    <t>Se evidencia informe de divulgación del quehacer de la entidad</t>
  </si>
  <si>
    <t>CONTROL INTERNO LA GESTIÓN</t>
  </si>
  <si>
    <t>CI</t>
  </si>
  <si>
    <t>evaluar la eficiencia, eficacia y economia de los controles de la gestión, asesorando a la dirección en la continuidad del proceso administrativo, la reevaluación de los planes establecidos y en la introducción de los correctivos necesarios para el cumplimiento de las metas u objetivos previstos</t>
  </si>
  <si>
    <t>CI-3</t>
  </si>
  <si>
    <t>Recursos humanos insuficientes y sin formación y experiencia relacionada. 
Desconocimiento en la normatividad aplicacble a auditorias internas
Desconocimiento normativo de la gestión publica.</t>
  </si>
  <si>
    <t>Inadecuada planeación del plan anual de auditoria</t>
  </si>
  <si>
    <t>•Incumplimiento de los objetivos del proceso y reproceso administrativo</t>
  </si>
  <si>
    <t>Catastrófico</t>
  </si>
  <si>
    <t>ALTA</t>
  </si>
  <si>
    <t>Revisión y VoBo del aseosr de control interno al programa anual de aditoria ante su aprobación.
Reuniones del Equipo Auditor</t>
  </si>
  <si>
    <t>Presentar ante el Comité Institucional de Coordinación de control interno para aprobación</t>
  </si>
  <si>
    <t>Aprobación del Plan Anual de auditoría</t>
  </si>
  <si>
    <t>N° de Modificaciones realizados al plan de auditoria / N° de actas de aprobación del comité</t>
  </si>
  <si>
    <t>Cada vez que se realice un cambio de versión</t>
  </si>
  <si>
    <t>Asesor de control interno</t>
  </si>
  <si>
    <t>El 15 de mayo de 2020 se presentó la propuesta de modificación del Programa Anual de Auditoria para su aprobación al Comité Institucional de Coordinación de Control Interno.</t>
  </si>
  <si>
    <t>CI-4</t>
  </si>
  <si>
    <t>Aceptación de recursos económicos para romper la independencia en la labor</t>
  </si>
  <si>
    <t>Uso del poder al hacer auditorias tendenciosas en beneficio privado propio o de un tercero</t>
  </si>
  <si>
    <t>•Generación de informes poco confiables
posible detrimento patrimonial</t>
  </si>
  <si>
    <t>Revisión y VoBo del asesor de control interno en cada informe</t>
  </si>
  <si>
    <t>Reducir, Evitar, Compartir o Transferir el Riesgo</t>
  </si>
  <si>
    <t>Declaración por parte de cada miembro del equipo de control interno sobre la ausencia de conflicto de interés</t>
  </si>
  <si>
    <t>Una vez al momento de la vinculación del miembro al equipo</t>
  </si>
  <si>
    <t>N° Funcionarios del equipo de control interno con declaración suscrita con sobre la ausencia de conflicto de interés / N° Total funcionarios equipo de control interno</t>
  </si>
  <si>
    <t>Anual</t>
  </si>
  <si>
    <t>3/13/2020</t>
  </si>
  <si>
    <t>Esta actividad se cumplio en el primer cuatrimestre</t>
  </si>
  <si>
    <t xml:space="preserve">                                          </t>
  </si>
  <si>
    <t>CI-5</t>
  </si>
  <si>
    <t>Falta de idoneidad de los auditores. Desconocimiento de la normatividad vigente. Falta de socialización a los auditores.</t>
  </si>
  <si>
    <t>asesoria no adecuada y acompañamiento</t>
  </si>
  <si>
    <t>operativo</t>
  </si>
  <si>
    <t>toma de decisión equivocada</t>
  </si>
  <si>
    <t>Capacitaciones sobre auditoria y normatividad aplicacble a auditorias internas
Capacitaciones sobre normatividad de la gestión publica.</t>
  </si>
  <si>
    <t>Actividades con los procesos para promover acciones de fomento a la cultura de control y prevención</t>
  </si>
  <si>
    <t xml:space="preserve">Actividades de fomento a la cultura de control y prevención
</t>
  </si>
  <si>
    <t>N° de de auditoria programdas / N° de actividades de fomento ejecutadas</t>
  </si>
  <si>
    <t>semestral</t>
  </si>
  <si>
    <t>Se realiza en las reuniones de las auditorias que se estan ejecutando</t>
  </si>
  <si>
    <t>CI-6</t>
  </si>
  <si>
    <t>Falta de compromiso de los funcionarios de la AUNAP para con la misma. Inoportuna entrega de notificaciones respecto a informes extraordinarios, por parte de los entes de control.</t>
  </si>
  <si>
    <t>Entrega Inorportuna de Informes de ley</t>
  </si>
  <si>
    <t>Sanciones por el incumplimiento en los plazos establecidos.</t>
  </si>
  <si>
    <t>Enviar oficios, correos para entrega de información</t>
  </si>
  <si>
    <t>Cronograma de entrega 
Programa anual de auditoria con informes de Ley</t>
  </si>
  <si>
    <t>Cumplimiento Cronograma de entrega 
Programa anual de auditoria con informes de Ley</t>
  </si>
  <si>
    <t>N° de de auditoria programdas / N° de actividades ejecutadas</t>
  </si>
  <si>
    <t>Semestral</t>
  </si>
  <si>
    <t>El programa de auditoria se encuentra en un 56% según lo programado</t>
  </si>
  <si>
    <t>CI-7</t>
  </si>
  <si>
    <t>Trafico de influencias. 
Falta de ética profesional por parte del Asesor de control Interno.
Ofrecimiento de gratificación para impedir visitas de seguimiento, evaluación y control.</t>
  </si>
  <si>
    <t>Ocultar o no reportar irregularidades a los entes de control.</t>
  </si>
  <si>
    <t>Sanciones disciplinarias, fiscales penales, entre otras.</t>
  </si>
  <si>
    <t>Extremo</t>
  </si>
  <si>
    <t>Revisión y VoBo del asesor de control interno en cada Requerimiento de los entes de control</t>
  </si>
  <si>
    <t>Informar a la Dirección General los informes a reportar</t>
  </si>
  <si>
    <t>Reportes a la Dirección General</t>
  </si>
  <si>
    <t>N° de requerimientos por los entes de control / N° de reportes a la dirección general</t>
  </si>
  <si>
    <t>Se realiza envío de todos los informes de ley a los miembros del Comité Institucional de Coordinación de Control Interno</t>
  </si>
  <si>
    <t>DIRECCIONAMIENTO ESTRATÉGICO</t>
  </si>
  <si>
    <t>DE</t>
  </si>
  <si>
    <t>Establecer las políticas, directrices, planes y recursos que orienten la gestión de la Entidad hacia el cumplimiento de la misión institucional, de manera viable y participativa.</t>
  </si>
  <si>
    <t>DE-53</t>
  </si>
  <si>
    <t>•No aplicación del procedimiento de control de los documentos del SIG. •Personal insuficiente o con competencias limitadas.</t>
  </si>
  <si>
    <t>Documentos del Sistema Integrado de Gestión de Entidad publicados sin el control o adminstración por parte del líder del proceso</t>
  </si>
  <si>
    <t>•Documentos de los procesos desactualizados, 
•Hallazgos de auditorías internas y externas.
•Ineficiencia de los procesos.
Procedimientos que no generan productos o servicios, documentos que no evidencian el que hacer de los proceso</t>
  </si>
  <si>
    <t>poco probable</t>
  </si>
  <si>
    <t>Procedimiento de control de los documentos e implementación de formulario en intranet para la solicitud de documentos SIG</t>
  </si>
  <si>
    <t>Improbable</t>
  </si>
  <si>
    <t>Implementación del formulario para solicitud de documentos SIG</t>
  </si>
  <si>
    <t>Solicitudes de creación, modificación y eliminación de documentos revisadas</t>
  </si>
  <si>
    <t>Total de solicitudes revisadas / Total solicitudes de creación, modificación y eliminación de documentos del SIG recibidas</t>
  </si>
  <si>
    <t>DE-54</t>
  </si>
  <si>
    <t>•Cambios en normatividad
•'Falta de interes de los funcionarios en temas de Calidad
•Falta de cultura de mejora continua</t>
  </si>
  <si>
    <t>Procesos y procedimientos desactualizados</t>
  </si>
  <si>
    <t>•Documentos de los procesos desactualizados, 
•Hallazgos de auditorías internas y externas.
•Ineficiencia de los procesos
•Reprocesos internos
•Documentos inadecuados para consulta y gestión de los procesos</t>
  </si>
  <si>
    <t>Procesos y procedimientos documentados</t>
  </si>
  <si>
    <t>Realizar socialización de procesos y procedimientos actualizados e implementados</t>
  </si>
  <si>
    <t>Socialización de proceso y procedimientos</t>
  </si>
  <si>
    <t>Total procesos y procedimientos socializados / Total documentos actualizados</t>
  </si>
  <si>
    <t>DE-55</t>
  </si>
  <si>
    <t xml:space="preserve">•Poco interes o conocimiento de los funcionarios y contratista en la administración de riesgos
</t>
  </si>
  <si>
    <t>Matriz de riesgos publicada sin la identificación o análisis de todos los tipos de riesgos establecidos por las guías del DAFP</t>
  </si>
  <si>
    <t>•Hallazgos de auditorías internas y externas.
•Materialización de eventos riesgos
•Incumplimiento de las metas y objetivos institucionales
•Perdida de recursos</t>
  </si>
  <si>
    <t>Extrema</t>
  </si>
  <si>
    <t>Definir y actualizar el mapa de riesgos Institucional de manera periódica</t>
  </si>
  <si>
    <t>Correctivo</t>
  </si>
  <si>
    <t>Mapa de Riesgos Institucional elaborado e implementado</t>
  </si>
  <si>
    <t>Mapa de riesgos adoptado</t>
  </si>
  <si>
    <t>Se evidencia mapa de riesgo versión 2 publicado en la pagina web de la entidad</t>
  </si>
  <si>
    <t>DE-64</t>
  </si>
  <si>
    <t>Falta de articulación con las diferentes áreas responsables de la formulación de las acciones pertinentes en cada uno de los planes de la entidad.</t>
  </si>
  <si>
    <t>Formulación, implementación y seguimiento de los planes de acción y anticorrupción y atención al ciudadano de manera inoportuna.</t>
  </si>
  <si>
    <t>Estratégico</t>
  </si>
  <si>
    <t>Incumplimiento en el logro de los objetivos del proceso.
Incumplimiento normativo.</t>
  </si>
  <si>
    <t>Realizar trimestralmente seguimiento a los planes de acción y PAAC</t>
  </si>
  <si>
    <t>Desarrollar herramientas para formular, hacer seguimiento y solicitud de modificaciones</t>
  </si>
  <si>
    <t>Número de herramientas realizadas</t>
  </si>
  <si>
    <t>(Número de herramientas realizadas/Número de herramientas programadas)*100</t>
  </si>
  <si>
    <t>Trimestral</t>
  </si>
  <si>
    <t>Se evidencia herramienta para realizar monitoreo y seguimiento a los planes institucionales</t>
  </si>
  <si>
    <t>DE-65</t>
  </si>
  <si>
    <t>Falta de herramientas que permitan evidenciar el estado de los planes en el marco del cumplimiento de metas institucionales, de inversión y de gestión.
Eventos o emergencias de origen externo (ambientales, antrópicas, sanitarias)</t>
  </si>
  <si>
    <t>Metas institucionales que no cumplen con los resultados programados.</t>
  </si>
  <si>
    <t>Incumplimiento en el logro de los objetivos del proceso.</t>
  </si>
  <si>
    <t>Realizar trimestralmente monitoreo a los planes de acción para evidenciar el estado de las metas del Plan de Acción y PAAC</t>
  </si>
  <si>
    <t>Realizar monitoreo trimestral</t>
  </si>
  <si>
    <t>Número de monitoreos realizados</t>
  </si>
  <si>
    <t>(Número de monitoreos realizadso/Número de monitoreos programados)*100</t>
  </si>
  <si>
    <t>Se evidencia seguimientos trimestrales por medio de una herrramienta</t>
  </si>
  <si>
    <t>GESTIÓN ADMINISTRATIVA</t>
  </si>
  <si>
    <t>GA</t>
  </si>
  <si>
    <t>Adquirir y administrar los bienes y servicios necesarios para el cumplimiento de la misión institucional.</t>
  </si>
  <si>
    <t>GA-56</t>
  </si>
  <si>
    <t>* Falta de suministro de información de las áreas y/o regionales en cuanto cambios o reasignaciones de los inventarios de nivel central.
* Falta de personal capacitado a nivel nacional para llevar el control de los inventarios.</t>
  </si>
  <si>
    <t>Desactualización del sistema de inventarios a nivel nacional</t>
  </si>
  <si>
    <t>• Detrimento patrimonial, Sanciones fiscales, disciplinarias y penales.</t>
  </si>
  <si>
    <t>Actualización y monitoreo del inventario</t>
  </si>
  <si>
    <t>Reducir</t>
  </si>
  <si>
    <t>Tomas fisicas del inventario anual con seguimiento de acuerdo al procedimiento establecido</t>
  </si>
  <si>
    <t>Tomas realizadas</t>
  </si>
  <si>
    <t>Tomas realizadas / Tomas Programadas</t>
  </si>
  <si>
    <t>Coordinación Administrativa</t>
  </si>
  <si>
    <t>Se recomienda implementar las acciones de monitoreo y revisión para mitigar la materialización de los riesgos identificados</t>
  </si>
  <si>
    <t>GA-57</t>
  </si>
  <si>
    <t>Ausencia de reporte del recibo de servicio publico para pago a nivel central</t>
  </si>
  <si>
    <t>Falla operativa por desconexion de servicios públicos</t>
  </si>
  <si>
    <t>Mala prestación del servicio
Sanciones disciplinarias
Sobrecostos por costos de mora y reconexión</t>
  </si>
  <si>
    <t>Recepción de los recibos en una cuenta exclusiva e institucional</t>
  </si>
  <si>
    <t>Seguimiento de reporte de servicios públicos</t>
  </si>
  <si>
    <t>Reportes recibidos</t>
  </si>
  <si>
    <t>Solicitudes de pago atendidas / solicitudes de pago recibidas oportunamente</t>
  </si>
  <si>
    <t>Mensual</t>
  </si>
  <si>
    <t>GA-66</t>
  </si>
  <si>
    <t>Ausencia de control de los activos asignados por parte de los funcionarios
Traslado no autorizado o salida de los activos por fuera de las instalaciones de la entidad por parte de los funcionarios
Descuido de los funcionarios en la vigilancia y custodía de los bienes asignados
Siniestros por terceros o caso fortuito</t>
  </si>
  <si>
    <t>Pérdida de los activos asignados a los funcionarios por hurto, pérdida o siniestro por terceros y caso fortuito.</t>
  </si>
  <si>
    <t>• Detrimento patrimonial, Sanciones fiscales
, disciplinarias y penales.
• Afectaciones en la operación por falta de recursos perdidos o robados.
• Sobrecostos en primas de seguros por alta siniestralidad.
• Inasegurabilidad por alta siniestralidad.</t>
  </si>
  <si>
    <t>Casi seguro</t>
  </si>
  <si>
    <r>
      <t xml:space="preserve">Registro de activos en almacén asignados a funcionarios a través de formato.
Reporte de estado y custodía de activos solicitado a los funcionarios.
Divulgación de implicaciones disciplinarias por la pérdida de los bienes.
</t>
    </r>
    <r>
      <rPr>
        <sz val="11"/>
        <color rgb="FFFF0000"/>
        <rFont val="Calibri"/>
        <family val="2"/>
      </rPr>
      <t>Inicio de procesos disciplinarios, fiscales y/o penales.</t>
    </r>
    <r>
      <rPr>
        <sz val="11"/>
        <color rgb="FF000000"/>
        <rFont val="Calibri"/>
        <family val="2"/>
      </rPr>
      <t xml:space="preserve">
</t>
    </r>
  </si>
  <si>
    <t xml:space="preserve">Tomas fisicas del inventario anual con seguimiento de acuerdo al procedimiento establecido
Solicitud peridoca del reporte de estado de los bienes asignados a los funcionarios.
Formato de ingreso y salida de almacen de activos.
</t>
  </si>
  <si>
    <t>Tomas realizadas
Solicitud de reporte de estado
Disciplinarios Iniciados</t>
  </si>
  <si>
    <t>Tomas realizadas / Tomas Programadas
Número de reportes entregados por lo funcionarios / Número de reportes solicitados a los funcionarios
Procesos disciplinarios iniciados</t>
  </si>
  <si>
    <t>Funcionarios con activos asignados</t>
  </si>
  <si>
    <t>GESTIÓN DE CONTRATACIÓN</t>
  </si>
  <si>
    <t>GC</t>
  </si>
  <si>
    <t>Adelantar las actividades contractuales para la adquisición de los bienes y servicios requeridos para el desarrollo y cumplimiento de los fines estatales a cargo de la AUNAP, al igual que las actividades poscontractuales derivadas de los mismos.</t>
  </si>
  <si>
    <t>GC-10</t>
  </si>
  <si>
    <t>•Ausencia de procedimientos para el prestamo de expedientes
•Manejo indebido de la información de los expedientes
•Falta de herramientas tecnologicas para gestionar los expedientes contractuales</t>
  </si>
  <si>
    <t>Perdida y/o deterioro de la información de expedientes contractuales</t>
  </si>
  <si>
    <t>•Sanciones disciplinarias, penales
•Hallazgos de entes de control y de auditorias internas y externas</t>
  </si>
  <si>
    <t>Probable</t>
  </si>
  <si>
    <t>Legal</t>
  </si>
  <si>
    <t>•Implementar Procedimientos de prestamo de expedientes contractuales</t>
  </si>
  <si>
    <t>Elaborar e implemantar Procedimiento de prestamo de expedientes contractuales</t>
  </si>
  <si>
    <t>Procedimiento Implementado</t>
  </si>
  <si>
    <t>Procedimiento Implementado/Procedimiento Elaborado</t>
  </si>
  <si>
    <t>Grupo Gestión contractual</t>
  </si>
  <si>
    <t>GC-11</t>
  </si>
  <si>
    <t>•Insuficiente análisis del negocio contractual a celebrar</t>
  </si>
  <si>
    <t>Elaboración de los contratos sin obsevar los requsitos exigidos por la ley</t>
  </si>
  <si>
    <t>•Sanciones fiscales, disciplinarias, penales, demandas contra la entidad.</t>
  </si>
  <si>
    <t>•Manual de contratación •Procedimientos de gestión contractual
•Directrices en materia contractual</t>
  </si>
  <si>
    <t>Verificar los requisitos legales y documentos para adelantar los procesos contractuales</t>
  </si>
  <si>
    <t>Documentos revisados en etapa precontractual.</t>
  </si>
  <si>
    <t>Procesos en etapa precontractual revisados / Total procesos en etapa precontractual recibidos</t>
  </si>
  <si>
    <r>
      <t xml:space="preserve">No se evidencia cumplimiento de la Acción
</t>
    </r>
    <r>
      <rPr>
        <b/>
        <sz val="11"/>
        <color rgb="FF000000"/>
        <rFont val="Calibri"/>
        <family val="2"/>
      </rPr>
      <t/>
    </r>
  </si>
  <si>
    <t>GC-9</t>
  </si>
  <si>
    <t>•Deficiencia en el seguimiento por parte de los supervisores
•Falta herramientas para establecer controles
•Inoportunidad de envío de la información</t>
  </si>
  <si>
    <t>Incumplimiento de los terminos legales para la liquidación de los actos contractuales</t>
  </si>
  <si>
    <t>•Sanciones disciplinarias y fiscales</t>
  </si>
  <si>
    <t>•Manual de supervisión de contratación
•Oficios de vencimiento de términos de liquidación</t>
  </si>
  <si>
    <t>Insignificante</t>
  </si>
  <si>
    <t>Baja</t>
  </si>
  <si>
    <t>Asumir el riesgo</t>
  </si>
  <si>
    <t>Remitir oficio de vencimiento de términos de liquidación de los actos contractuales</t>
  </si>
  <si>
    <t>Oficios remitidos a supervisores y Jefes de Áreas</t>
  </si>
  <si>
    <t>Total oficios radicados/Total oficios elaborados</t>
  </si>
  <si>
    <r>
      <rPr>
        <b/>
        <sz val="11"/>
        <color rgb="FF000000"/>
        <rFont val="Calibri"/>
        <family val="2"/>
      </rPr>
      <t>Se recomienda</t>
    </r>
    <r>
      <rPr>
        <sz val="11"/>
        <color rgb="FF000000"/>
        <rFont val="Calibri"/>
        <family val="2"/>
      </rPr>
      <t xml:space="preserve"> implementar las acciones de monitoreo y revisión para mitigar la materialización de los riesgos identificados</t>
    </r>
    <r>
      <rPr>
        <sz val="11"/>
        <color rgb="FF000000"/>
        <rFont val="Calibri"/>
        <family val="2"/>
      </rPr>
      <t>.</t>
    </r>
  </si>
  <si>
    <t>GESTIÓN DE CONTROL INTERNO DISCIPLINARIO</t>
  </si>
  <si>
    <t>CD</t>
  </si>
  <si>
    <t>Adelantar las investigaciones disciplinarias relacionadas con la conducta de los servidores públicos de la AUNAP, bajo los lineamientos del debido proceso y la celeridad.</t>
  </si>
  <si>
    <t>CD-12</t>
  </si>
  <si>
    <t>Ausencia de controles o insuficiencia de los mismos.
Escaso seguimiento de los superiores.</t>
  </si>
  <si>
    <t>Evaluación inadecuada de la queja o la denuncia en beneficio particular.</t>
  </si>
  <si>
    <t>•Perdida de imagen institucional.
Pérdida de credibilidad.
Vulneracion de derechos.</t>
  </si>
  <si>
    <t>Seguimiento a la evaluación por parte</t>
  </si>
  <si>
    <t>Seguimiento a la evaluacion de las quejas (Reunion de gestión).</t>
  </si>
  <si>
    <t>Seguimiento realizado a la evaluacion de las quejas (Reunion de gestión).</t>
  </si>
  <si>
    <t>Reunión de gestión realizada / Reunión de gestión programada</t>
  </si>
  <si>
    <t>Secretaría General</t>
  </si>
  <si>
    <r>
      <rPr>
        <b/>
        <sz val="11"/>
        <color rgb="FF000000"/>
        <rFont val="Calibri"/>
        <family val="2"/>
      </rPr>
      <t>Se recomienda</t>
    </r>
    <r>
      <rPr>
        <sz val="11"/>
        <color rgb="FF000000"/>
        <rFont val="Calibri"/>
        <family val="2"/>
      </rPr>
      <t xml:space="preserve"> implementar las acciones de monitoreo y revisión para mitigar la materialización de los riesgos identificados
</t>
    </r>
    <r>
      <rPr>
        <b/>
        <sz val="11"/>
        <color rgb="FF000000"/>
        <rFont val="Calibri"/>
        <family val="2"/>
      </rPr>
      <t/>
    </r>
  </si>
  <si>
    <t>CD-13</t>
  </si>
  <si>
    <t>Insuficiencia de los controles</t>
  </si>
  <si>
    <t>Prescripcion por mora intencional en beneficio particular</t>
  </si>
  <si>
    <t>Autocontrol de proceso
Seguimiento por parte del Jefe de la Dependencia</t>
  </si>
  <si>
    <t>Priorizar los procesos que tienen menor tiempo de gestión (Reunion de gestión).</t>
  </si>
  <si>
    <t>Reunión de gestión realizada para la prorización de procesos</t>
  </si>
  <si>
    <r>
      <rPr>
        <b/>
        <sz val="11"/>
        <color rgb="FF000000"/>
        <rFont val="Calibri"/>
        <family val="2"/>
      </rPr>
      <t>Se recomienda</t>
    </r>
    <r>
      <rPr>
        <sz val="11"/>
        <color rgb="FF000000"/>
        <rFont val="Calibri"/>
        <family val="2"/>
      </rPr>
      <t xml:space="preserve"> implementar las acciones de monitoreo y revisión para mitigar la materialización de los riesgos identificados</t>
    </r>
    <r>
      <rPr>
        <b/>
        <sz val="11"/>
        <color rgb="FF000000"/>
        <rFont val="Calibri"/>
        <family val="2"/>
      </rPr>
      <t/>
    </r>
  </si>
  <si>
    <t>CD-14</t>
  </si>
  <si>
    <t xml:space="preserve">Desconocimiento del manejo documental
No aplicación de controles en el manejo de la información y la custodia de los expedientes. 
</t>
  </si>
  <si>
    <t>Pérdida de expedientes o piezas procesales en beneficio particular o de terceros</t>
  </si>
  <si>
    <t>Confidencialidad en la información</t>
  </si>
  <si>
    <t>Consecución de elementos apropiados para conservar la seguridad de los expedientes
Capacitación en gestión documental a los operadores.</t>
  </si>
  <si>
    <t xml:space="preserve">
Garantizar la seguridad y custodia del archivo de los expedientes .</t>
  </si>
  <si>
    <t>Custodia de expedientes</t>
  </si>
  <si>
    <t>NA</t>
  </si>
  <si>
    <t>CD-15</t>
  </si>
  <si>
    <t>No aplicación del debido proceso, de manera deliberada.
Insuficiencia de los controles</t>
  </si>
  <si>
    <t>Proferir fallos contra derecho en beneficio particular</t>
  </si>
  <si>
    <t>•Perdida de imagen institucional.
Pérdida de credibilidad.
Vulneracion de derechos.
Daño patrimonial al Estado</t>
  </si>
  <si>
    <t>Seguimiento del trabajo del operador.
Capacitación en cultura de la legalidad e Integridad
Capacitación en temas de derecho disciplinario</t>
  </si>
  <si>
    <t>Revision de la proyeccion de los fallos antes de la firma</t>
  </si>
  <si>
    <t>Proyección de fallos revisados</t>
  </si>
  <si>
    <t>Proyectos revisados / Proyectos entregados</t>
  </si>
  <si>
    <t>CD-16</t>
  </si>
  <si>
    <t>No aplicación del procedimiento establecido</t>
  </si>
  <si>
    <t>No enviar para registro las sanciones ejecutoriadas</t>
  </si>
  <si>
    <t>Seguimiento al registro de las sanciones ejecutoriadas</t>
  </si>
  <si>
    <t>Seguimiento al registro de las sanciones ejecutoriadas. (Reunion de gestión).</t>
  </si>
  <si>
    <t>GESTIÓN DE LA ADMINISTRACIÓN Y FOMENTO</t>
  </si>
  <si>
    <t>AF</t>
  </si>
  <si>
    <t>Administrar y Fomentar la actividad de la Pesca y Acuicultura en Colombia.</t>
  </si>
  <si>
    <t>AF-17</t>
  </si>
  <si>
    <t>•Debilidades en análisis técnico de la información
•Personal sin la idoneidad y experticia necesaria
•Carencias en la disponilidad de información técnica</t>
  </si>
  <si>
    <t>Expedición erronea de permisos o patentes</t>
  </si>
  <si>
    <t>•Perdida de credibilidad institucional
•Hallazgos de auditorías internas y externas.
•Reprocesos</t>
  </si>
  <si>
    <t>Procedimientos para la expedición de permisos y patentes</t>
  </si>
  <si>
    <t>Revisión previa, de los proyectos de resolución antes de expedir el acto administrativo</t>
  </si>
  <si>
    <t>Proyectos de resolución revisados</t>
  </si>
  <si>
    <t>Total proyecto de resoluciones devueltos para ajuste / Total proyacto de resolución revisados</t>
  </si>
  <si>
    <t>Dirección Técnica de Administración y Fomento</t>
  </si>
  <si>
    <t>Se evidencia acta de reuniones de seguimiento.</t>
  </si>
  <si>
    <t>AF-18</t>
  </si>
  <si>
    <t>•Debilidades en análisis técnico de la información
•Falencias en la administración de la información.
•Personal sin la idoneidad y experticia necesaria
•Ausencia de herramientas tecnológicas para la optimización del los procesos</t>
  </si>
  <si>
    <t>Expedición de permisos o patentes con documentación incompleta o sin los soportes necesarios</t>
  </si>
  <si>
    <t>Revisión de los documentos y requisitos para la expedición de los permisos y patentes</t>
  </si>
  <si>
    <t>Solicitudes de permisos y patentes revisadas</t>
  </si>
  <si>
    <t>Total solicitudes de permisos y patentes revisadas devueltos para ajuste / Total solicitudes de permisos recibidas</t>
  </si>
  <si>
    <t>AF-19</t>
  </si>
  <si>
    <t>•No se cuenta con tiempos definidos y/o estandarizados para la gestión de solicitud de los trámites
•Falencias en la administración de la información.
•Ausencia de herramientas tecnológicas para la optimización del los procesos
•Personal insuficiente o con competencias limitadas.</t>
  </si>
  <si>
    <t>Incumplimiento en los tiempos para el trámite de los permisos y patentes</t>
  </si>
  <si>
    <t>•Perdida de credibilidad institucional
•Insatisfacción de ciudadania
•Quejas y reclamos
•Hallazgos de auditorías internas y externas.</t>
  </si>
  <si>
    <t>Gestionar oportunamente la solicitudes de trámite de permisos y patentes</t>
  </si>
  <si>
    <t>Gestión oportuna en el trámite de permisos y patentes</t>
  </si>
  <si>
    <t>Total permisos y patentes expedidos oportunamente / Total permisos y patentes expedidos</t>
  </si>
  <si>
    <t>AF-20</t>
  </si>
  <si>
    <t>•Falta de comunicación
•No hay lineamientos claros para la definición de acciones
•Exclusión de la Direcciones Regionales en la definición de acciones</t>
  </si>
  <si>
    <t>Desarticulación de acciones de administración y fomento entre nivel central y las direcciones regionales</t>
  </si>
  <si>
    <t>•Perdida de credibilidad institucional
•Incumplimiento de las metas y objetivos institucionales
•Hallazgos de auditorías internas y externas.</t>
  </si>
  <si>
    <t>Mesas de trabajo para la definición y prorización de acciones misionales</t>
  </si>
  <si>
    <t>Menor</t>
  </si>
  <si>
    <t>Desarrollar mesas de trabajo con la direcciones regionales para le definición de acciones misionales de adminstración y fomento</t>
  </si>
  <si>
    <t>Mesas de trabajo realizadas</t>
  </si>
  <si>
    <t>Mesas de trabajo desarrolldas / Mesas de trabajo programadas</t>
  </si>
  <si>
    <t>AF-21</t>
  </si>
  <si>
    <t>Inaplicación de los procedimientos para los diferentes trámites</t>
  </si>
  <si>
    <t>Cobro por agilizar Tramites</t>
  </si>
  <si>
    <t>•Sanciones disciplinarias y penales</t>
  </si>
  <si>
    <t>Seguimiento a las solicitudes de trámites</t>
  </si>
  <si>
    <t>Realizar seguimiento a todas los solicitudes de los trámites de le DTAF</t>
  </si>
  <si>
    <t>Tramites gestionados dentro del tiempo establecido</t>
  </si>
  <si>
    <t>N° de tramites revisados y gestionados dentro del termino / N° de solicitud de tramites recibidas</t>
  </si>
  <si>
    <t>Director Técnico de Administración y Fomento</t>
  </si>
  <si>
    <t>AF-22</t>
  </si>
  <si>
    <t>Otorgamiento de dadivas a cambio de la realización del trámite en menor tiempo</t>
  </si>
  <si>
    <t>Trámites de pesca y acuicultura otorgados sin cumplir los términos de tiempo de expedición y requisitos necesarios.</t>
  </si>
  <si>
    <t>Aplicativo de gestión documental AZ Digital.
Base de datos de asignación de trámites DTAF.
Investigación de caracter disciplinario.</t>
  </si>
  <si>
    <t>Verificación de requisitos</t>
  </si>
  <si>
    <t>Tramites correctamente gestionados</t>
  </si>
  <si>
    <t>Tramites correctos / tramites totales</t>
  </si>
  <si>
    <t>AF-23</t>
  </si>
  <si>
    <t>Inaplicación de los procedimientos, normas y leyes en la estructuración de proyectos de pesca y acuicultura. 
Falta de lineamientos técnicos para la formulación de programas o proyectos de fomento.
Interés personales, Trafico de influencias y sobornos</t>
  </si>
  <si>
    <t>Programas y Proyectos de fomento a la actividad pesquera o acuícola formulados para beneficiar a un tercero diferentes al grupo objetivo.</t>
  </si>
  <si>
    <t>•Sanciones fiscales, disciplinarias y penales</t>
  </si>
  <si>
    <t>Creación banco de proyectos de pesca y acuicultura regionales.
Implementación de la Resolución 1686 de 2019.
Verificación en campo de los beneficiarios de los programas y proyectos de fomento.
Investigaciónes de caracter disciplinario.</t>
  </si>
  <si>
    <t>Valorar y priorizar las propuestas de proyectos de pesca y acuicultura</t>
  </si>
  <si>
    <t>Total proyectos valorados y/o evaluados</t>
  </si>
  <si>
    <t>N° de proyectos valorados / N° total de proyectos recibidos</t>
  </si>
  <si>
    <t>AF-24</t>
  </si>
  <si>
    <t>Interés personales, Trafico de influencias y sobornos</t>
  </si>
  <si>
    <t>Favorecimiento en la expedición de permisos de pesca artesanal y/o deportiva.</t>
  </si>
  <si>
    <t>•Disciplinarias y penales, perdida de confianza y credibilidad institucional</t>
  </si>
  <si>
    <t>Verificación de los requisitos para la expedición de permisos de pesca artesanal y/o deportiva</t>
  </si>
  <si>
    <t>Revisar y verificar los requisitos para el trámite de expedición de permisos de pesca artesanal y/o deportiva</t>
  </si>
  <si>
    <t>Revisión y verificación de requisitos</t>
  </si>
  <si>
    <t>N° Permisos expedidos / N° de Solicitudes de permisos recibidos</t>
  </si>
  <si>
    <t>Director Regional Barranquilla
Director Regional Bogotá
Director Regional Magangué
Director Regional Medellín</t>
  </si>
  <si>
    <t>AF-25</t>
  </si>
  <si>
    <t>Favorecimiento en el trámite de permisos relacionados con la actividad pesquera y acuícola</t>
  </si>
  <si>
    <t>Verificación de los requisitos para el trámite de expedición de permisos actividad pesquera y acuícola</t>
  </si>
  <si>
    <t>Revisar y verificar de los requisitos para la solicitud de los diferentes trámites de permisos de pesca y acuicultura</t>
  </si>
  <si>
    <t>N° Solicitudes revisadas / N° de Solicitudes recibidas</t>
  </si>
  <si>
    <t>Director Regional Barranquilla
Director Regional Cali
Director Regional Medellín</t>
  </si>
  <si>
    <t>AF-26</t>
  </si>
  <si>
    <t>Direccionamiento de proyectos en beneficio de terceros diferentes de nuestro grupo objetivo.</t>
  </si>
  <si>
    <t>Revisión de conceptos técnicos
Verificación de la idoneidad del solicitante.</t>
  </si>
  <si>
    <t>Verificación requisitos de los proponentes y solicitantes</t>
  </si>
  <si>
    <t>N° Solicitudes de proyectos revisadas / N° de Solicitudes recibidas</t>
  </si>
  <si>
    <t>Director Regional Villavicencio</t>
  </si>
  <si>
    <t>AF-59</t>
  </si>
  <si>
    <t>• Falta de control en la revision previa de autorizacion
• falencias en la administracion de informacion 
• Falencias en la correcta aplicabilidad del procedimiento 
• Corrupcion e intereses personales</t>
  </si>
  <si>
    <t>Autorización de importaciones y exportaciones a través de la VUCE con la utilización indebida de la firma del Representante legal de la AUNAP</t>
  </si>
  <si>
    <t>•Perdida de credibilidad institucional
•Hallazgos de auditorías internas y externas.
•Reprocesos 
• Investigaciones penales</t>
  </si>
  <si>
    <t>Poco problable</t>
  </si>
  <si>
    <t>Control y revision semestral de las autorizaciones otorgadas a los permisionarios para la activida de importacion y exportacion, realizando revision del reporte de los registros que arroje la plataforma</t>
  </si>
  <si>
    <t>Reporte de los registros semestrales revisados</t>
  </si>
  <si>
    <t>Total de los registros semestrales autorizados revisados en la plataforma VUCE/Total de los registros semestrales solicitados en la plataforma VUCE</t>
  </si>
  <si>
    <t>AF-60</t>
  </si>
  <si>
    <t xml:space="preserve">• Enfermedad epidémica que se extiende a muchos países o que ataca a casi todos los individuos de una localidad o región
• Emergencias ambientales 
• Paros y movilizaciones que afectan la movilidad 
</t>
  </si>
  <si>
    <t>Procesos de la DTAF interrumpidos por emergencias o agentes externos</t>
  </si>
  <si>
    <t>• Hallazgos en auditorías internas y externas.
• Investigaciones penales
• Incertidumbre en la gestión y procesos, el cumplimiento del objetivo de los procesos y la misionalidad 
• cambios y limitaciones en los procesos y actividades diarias</t>
  </si>
  <si>
    <t>Implementar estrategias y cambios tecnológicos para la continuidad de los procesos</t>
  </si>
  <si>
    <t>Reducir el riesgo</t>
  </si>
  <si>
    <t>Monitoreo interno de la DTAF a las actividades programadas a través de la herramienta de AZ Digital, comunicaciones electronicas</t>
  </si>
  <si>
    <t>revision mensual de las actividades</t>
  </si>
  <si>
    <t>Numero de revisiones realizadas mensualmente/ numero revisiones programas por mes</t>
  </si>
  <si>
    <t>AF-61</t>
  </si>
  <si>
    <t>• Falta de control y revision en el proceso de expedicion del permiso</t>
  </si>
  <si>
    <t>Alteracion y falsificacion de firmas en la expedicion de patentes</t>
  </si>
  <si>
    <t>• Hallazgos en auditorías internas y externas.
• Investigaciones penales</t>
  </si>
  <si>
    <t>Operativo y de corrupcion</t>
  </si>
  <si>
    <t>Formato de las relaciones de solicitud patentes</t>
  </si>
  <si>
    <t>Muy probable</t>
  </si>
  <si>
    <t>Muy Alta</t>
  </si>
  <si>
    <t>Numero de patentes revisadas</t>
  </si>
  <si>
    <t>Reporte de las entregas de las patentes</t>
  </si>
  <si>
    <t>Total del reporte de solicitud de patentes/ Total de reporte de patentes entregadas</t>
  </si>
  <si>
    <t>Director Técnico de Administración y Fomento
Director Regional Cali 
Director Regional Barranquilla</t>
  </si>
  <si>
    <t>GESTIÓN DE LA INFORMACIÓN Y GENERACIÓN DEL CONOCIMIENTO</t>
  </si>
  <si>
    <t>IC</t>
  </si>
  <si>
    <t>Fortalecer la capacidad investigativa de la Autoridad Nacional de Acuicultura y Pesca – AUNAP, para el aprovechamiento eficiente y sostenible de los recursos pesqueros y de la acuicultura del país.</t>
  </si>
  <si>
    <t>IC-27</t>
  </si>
  <si>
    <t>•Ausencia de analisis previo del concepto técnico solicitado
•Debilidades en análisis técnico de la información
•Personal idoneo suficiente
•Carencias en la disponilidad de información técnica</t>
  </si>
  <si>
    <t>Emisión de concepto de investigación sin las condiciones técnicas requeridas</t>
  </si>
  <si>
    <t>•Perdida de credibilidad institucional
•Acciones legales en contra de la entidad
•Hallazgos de auditorías internas y externas</t>
  </si>
  <si>
    <t>1)Procedimiento Concepto Técnico PR - OGCI - 02
2)Revisar y controlar cada uno de los Conceptos emitidos por la Oficina</t>
  </si>
  <si>
    <t>Asumir el riesgo y Reducir</t>
  </si>
  <si>
    <t>Realizar seguimiento a la aplicación del Procedimiento de Concepto Técnico</t>
  </si>
  <si>
    <t>Seguimiento realizado para expedición de conceptos técnicos</t>
  </si>
  <si>
    <t>Seguimiento realizado / Seguimiento programado</t>
  </si>
  <si>
    <t>Bimestral</t>
  </si>
  <si>
    <t>IC-28</t>
  </si>
  <si>
    <t>Inaplicación de los procedimientos, normas y leyes en la expedición de conceptos técnicos</t>
  </si>
  <si>
    <t>Favorecimiento de un concepto para un proyecto de investigación de un tercero</t>
  </si>
  <si>
    <t>•Demanda a la Entidad, Hallazgos de entes de •Control, Investigaciones Penales, Investigaciones •Disciplinarias y Fiscales.</t>
  </si>
  <si>
    <t>Asumir el riesgo, Reducir y Evitar</t>
  </si>
  <si>
    <t>Realizar seguimiento a la aplicación del Procedimiento Concepto Técnico PR - OGCI - 02</t>
  </si>
  <si>
    <t>N° Seguimientos realizados / N° seguimientos programados
(Acorde a la aplicación del procedimiento)</t>
  </si>
  <si>
    <t>IC-29</t>
  </si>
  <si>
    <t>Incumplimiento del Procedimiento Concepto Tegnico PR-OGCI-02
Falta de conocimiento del personal competente en la aplicación del Procedimiento Concepto Tegnico PR-OGCI-02.</t>
  </si>
  <si>
    <t>Incumplimiento en los términos legales para dar respuesta a las solicitudes de conceptos técnicos</t>
  </si>
  <si>
    <t>probable</t>
  </si>
  <si>
    <t>1. Procedimiento Concepto Técnico PR - OGCI - 02</t>
  </si>
  <si>
    <t>Realizar seguimiento a la aplicación del Procedimiento de Concepto TécnicoPR - OGCI - 02</t>
  </si>
  <si>
    <t>IC-30</t>
  </si>
  <si>
    <t>Ausencia de registro de los conceptos técnicos emitidos
Falta de revisión inicial de las solicitudes recibidas</t>
  </si>
  <si>
    <t>Reproceso en emisión de conceptos técnicos</t>
  </si>
  <si>
    <t>•Reprocesos
•Perdida de credibilidad institucional</t>
  </si>
  <si>
    <t>Herramienta de ofimatica de registro de conceptos emitidos
Carpeta virtual de conceptos tecnicos emitidos</t>
  </si>
  <si>
    <t>Registrar los conceptos tecnicos emitidos y almacenar el concepto en la carpeta virtual</t>
  </si>
  <si>
    <t>Porcentaje de cumplimiento de registro de conceptos</t>
  </si>
  <si>
    <t>Numero conceptos registrados / Número de conceptos emitidos</t>
  </si>
  <si>
    <t>IC-62</t>
  </si>
  <si>
    <t>Inadecuada aplicación del procedimiento identificación, selección, priorización, formulación, ejecución, seguimiento y evaluación de los proyectos de investigación.
PR-OGCI-01</t>
  </si>
  <si>
    <t>Selección de proyectos de investigación que no se ajustan a la metodologia establecida en el procedimiento PR_OGCI 01</t>
  </si>
  <si>
    <t>•Reprocesos
•Perdida de credibilidad institucional, investigaciones disciplinaria, legales</t>
  </si>
  <si>
    <t>Procedimiento identificación, selección, priorización, formulación, ejecución, seguimiento y evaluación de los proyectos de investigación.
PR-OGCI-01 
Socializacion del procedimiento a los profesionales competentes</t>
  </si>
  <si>
    <t>moderado</t>
  </si>
  <si>
    <t>Asumir, reducir y evitar el riesgo</t>
  </si>
  <si>
    <t>Socializar el procedimiento identificación, selección, priorización, formulación, ejecución, seguimiento y evaluación de los proyectos de investigación. 
PR-OGCI-01
Realizar seguimiento a la aplicación del Procedimiento identificación, selección, priorización, formulación, ejecución, seguimiento y evaluación de los proyectos de investigación.</t>
  </si>
  <si>
    <t>Socialización del procedimiento PR-OGCI-01
Seguimiento al cumplimiento del procedimiento Seguimiento Programado Al procedimiento PR-OGCI-01/Seguimiento Ejecutado al procedimiento PR-OGCI-01</t>
  </si>
  <si>
    <t>Socialización del procedimiento PR-OGCI-01 programado/ Socialización del procedimiento PR-OGCI-01 ejecutado
Seguimiento Programado Al procedimiento PR-OGCI-01/Seguimiento Ejecutado al procedimiento PR-OGCI-01</t>
  </si>
  <si>
    <t>IC-63</t>
  </si>
  <si>
    <t>Falta cumplimiento del procedimiento identificación, selección, priorización, formulación, ejecución, seguimiento y evaluación de los proyectos de investigación. 
pr-ogci-01</t>
  </si>
  <si>
    <t>Alteración de los cronogramas y/o metas de los proyectos de investigación por parte de un(os) colaborador(es) en favorecimiento propio o de treceros.</t>
  </si>
  <si>
    <t>Disciplinarias, fiscales y penales, perdida de confianza y credibilidad institucional</t>
  </si>
  <si>
    <t>Procedimiento identificación, selección, priorización, formulación, ejecución, seguimiento y evaluación de los proyectos de investigación.
pr-ogci-01</t>
  </si>
  <si>
    <t>Asumir , reducir y evitar el riesgo</t>
  </si>
  <si>
    <t>Realizar seguimiento a la aplicación del Procedimiento identificación, selección, priorización, formulación, ejecución, seguimiento y evaluación de los proyectos de investigación.</t>
  </si>
  <si>
    <t>Seguimiento realizado al cumplimiento del Procedimiento PR-OGCI-01</t>
  </si>
  <si>
    <t>Seguimiento Programado Al procedimiento PR-OGCI-01/Seguimiento Ejecutado al procedimiento PR-OGCI-01</t>
  </si>
  <si>
    <t>GESTIÓN DE LA INSPECCIÓN Y VIGILANCIA</t>
  </si>
  <si>
    <t>IV</t>
  </si>
  <si>
    <t>Desarrollar las actividades de inspección y vigilancia para dar cumplimiento a las medidas de ordenación del recurso pesquero y de la acuicultura en el territorio nacional.</t>
  </si>
  <si>
    <t>IV-31</t>
  </si>
  <si>
    <t>• Falta de recursos (Finanacieros, Humanos, infraestructura)
• Falta de planeción de los operativos
• Personal insuficiente o con competencias limitadas.
• Medidas de aislamiento y proteccion del personal a razon del covid - 19</t>
  </si>
  <si>
    <t>Incumplimiento en la realización de operativos de inspección y vigilancia</t>
  </si>
  <si>
    <t>•Incumplimiento de las metas y objetivos institucionales
•Aumento de la pesca ilegal
•Incumplimiento normativo</t>
  </si>
  <si>
    <t>•Procediientos del proceso
•Planificación de los operativos de inspección y vigilancia</t>
  </si>
  <si>
    <t>Definir cronograma de operativos de inspección y vigilancia a realizar</t>
  </si>
  <si>
    <t>Cronograma de operativos (Visitas) inspección y vigilancia definido</t>
  </si>
  <si>
    <t>Operativos realizados y/o ejecutados / Operativos programados</t>
  </si>
  <si>
    <t>Dirección Técnica de Inspección y Vigilancia</t>
  </si>
  <si>
    <t>Se evidencia seguimiento por medio de indicadores por medio de indicadores y tablas dinamicas</t>
  </si>
  <si>
    <t>IV-32</t>
  </si>
  <si>
    <t>• Que las personas no se dirijan a los puntos de las tomas de informacion
• Que las personas no ingresen la información verazmente
• Medidas de aislamiento y proteccion del personal a razon del covid - 19</t>
  </si>
  <si>
    <t>Inconsistencias en la informacion que se reporte para alimentar la base de datos del Sepec.</t>
  </si>
  <si>
    <t>•Perdida de credibilidad institucional
•Informacion erronea o confusa 
•Que no se logren resultados positivos</t>
  </si>
  <si>
    <t>Recopilacion de informacion por personas externas a la entidad, para lo cual se hace hace necesario la supervision de funcionarios de las Direcciones Regionales cuando se realice la toma de informacion</t>
  </si>
  <si>
    <t>Supervisar la veracidad de información estadística de pesca y acuicultura</t>
  </si>
  <si>
    <t>Supervicion de informacion a tarves del formato</t>
  </si>
  <si>
    <t># de superviciones realizadas / # de superviciones programadas</t>
  </si>
  <si>
    <t>2/13/2020</t>
  </si>
  <si>
    <t xml:space="preserve">Se evidencias actas de supervisión del contrato Sepec por parte del equipo supervisor </t>
  </si>
  <si>
    <t>IV-33</t>
  </si>
  <si>
    <t>• Alta rotación del recurso humano 
• Medidas de aislamiento y proteccion del personal a razon del covid - 19</t>
  </si>
  <si>
    <t>Retrasos en la gestión de los procedimientos administrativos sancionatorios.</t>
  </si>
  <si>
    <t>•Vencimiento de términos
•Acciones legales en contra de la entidad
•Hallazgos de auditorías internas y externas</t>
  </si>
  <si>
    <t>1. Verificar que la informacion reportada semanalmente por los abogados de Inspeccion y Vigilancia sea veraz y precisa. 2. Actualizar base de datos del agotamiento de las etapas de los procedimientos administrativos sancionatorios.</t>
  </si>
  <si>
    <t>Realizar seguimiento a la gestión de las etapas de los procedimientos administrativos sancionatorios según las actualizaciones reportadas</t>
  </si>
  <si>
    <t>Seguimiento a los reportes realizados sobre la gestión de las etapas de los procedimientos administrativos sancionatorios</t>
  </si>
  <si>
    <t>Seguimiento realizado / Segumiento programado</t>
  </si>
  <si>
    <t>2/14/2020</t>
  </si>
  <si>
    <t>Se evidencia base de datos de seguimiento a los actos administrativos.</t>
  </si>
  <si>
    <t>IV-34</t>
  </si>
  <si>
    <t>• Manejo indebido de la información en custodia de investigaciones administrativas.
• Espacio insuficiente para el cumplimiento de las obligaciones relacionadas con los procedimientos administrativos y custodia de expedientes.</t>
  </si>
  <si>
    <t>Perdida y/o alteraciones de los documentos de investigaciones administrativas</t>
  </si>
  <si>
    <t>•Investigaciones fiscales, disciplinarias, penales</t>
  </si>
  <si>
    <t>1. Verificar aleatoriamente la existencia de los expedientes de investigaciones administrativas a cargo de los abogados</t>
  </si>
  <si>
    <t>1. Reparto de los expedientes mediante acta de asignación 2. Seguimiento a la base de datos de expedientes de investigaciones administrativas</t>
  </si>
  <si>
    <t>Seguimiento de la información recopilada</t>
  </si>
  <si>
    <t>N° Seguimientos realizados / N° seguimientos programados</t>
  </si>
  <si>
    <t>2/24/2020</t>
  </si>
  <si>
    <t>Director Técnico de Inspección y Vigilancia</t>
  </si>
  <si>
    <t>IV-35</t>
  </si>
  <si>
    <t>• Trafico de influencias e interesas personales
• Rotacion constante del recurso humano</t>
  </si>
  <si>
    <t>Dilación en el proceso para obtener vencimiento de términos</t>
  </si>
  <si>
    <t>1. Seguimiento a la base de datos de expedientes de investigaciones administrativas 2. recopilacion de los informes tecnicos, resultado de operativos de control 3. recopilacion de las actas de entrega de expedientes.</t>
  </si>
  <si>
    <t>1. Reparto de los expedientes mediante acta de asignación 2. Reparto aleatorio de los expedientes de investigaciones administrativas</t>
  </si>
  <si>
    <t>2/25/2020</t>
  </si>
  <si>
    <t>IV-36</t>
  </si>
  <si>
    <t>• Indebida aplicación de los procedimientos de inspección, vigilancia y control
• Ausencia de controles</t>
  </si>
  <si>
    <t>Venta irregular de los elementos decomisados en los operativos realizados</t>
  </si>
  <si>
    <t>Revisión de los contratos de venta directa e informes tecnicos, para verificar su procedencia y requisitos.</t>
  </si>
  <si>
    <t>Verificar las actas de decomiso preventivo, donación y contrato de venta directa.</t>
  </si>
  <si>
    <t>Verificación de actas y contratos.</t>
  </si>
  <si>
    <t>Documentos tecnicos / Documentos tecnicos recibidos</t>
  </si>
  <si>
    <t>3/14/2020</t>
  </si>
  <si>
    <t>Dirección Tecnica de Inspección y Vigilancia</t>
  </si>
  <si>
    <t>Se evidencia informes y actas de decomiso preventivo</t>
  </si>
  <si>
    <t>IV-38</t>
  </si>
  <si>
    <t>Apropiación del recurso pesqueros y acuícolas decomisados en los operativos de control</t>
  </si>
  <si>
    <t>Revisión de la información Tecnica recolectada en los reportes de los operativos de control, sobre la dispocision inmediata de los recursos pesqueros y acuicolas decomisados</t>
  </si>
  <si>
    <t>Verificar la informacion tecnica sobre la dispocision inmediata de los recursos pesqueros y acuicolas decomisados en los operativos de control.</t>
  </si>
  <si>
    <t>Verificación de documentos tecnicos</t>
  </si>
  <si>
    <t>3/18/2020</t>
  </si>
  <si>
    <t>Direccion Tecnica de Inspeccion y Vigilancia.</t>
  </si>
  <si>
    <t>GESTIÓN DE SERVICIOS DE TICS</t>
  </si>
  <si>
    <t>GT</t>
  </si>
  <si>
    <t>Diseñar e implementar soluciones de tecnología de información y comunicación que faciliten y hagan más eficiente y transparente el cumplimiento de la misión y objetivos de la entidad.</t>
  </si>
  <si>
    <t>GT-52</t>
  </si>
  <si>
    <t>Falta de recursos tecnológicos para para la seguridad de la información</t>
  </si>
  <si>
    <t>Fuga de Información</t>
  </si>
  <si>
    <t>•Investigaciones de carácter disciplinario, penal</t>
  </si>
  <si>
    <t>Configuración y adecuación de las políticas de administración de la plataforma tecnológica</t>
  </si>
  <si>
    <t>Casi Seguro</t>
  </si>
  <si>
    <t>Mantener actualizada la plataforma tecnológica (Hardware)</t>
  </si>
  <si>
    <t>Plataforma actualizada</t>
  </si>
  <si>
    <t>Actualización infraestructura tecnológica</t>
  </si>
  <si>
    <t>2/22/2020</t>
  </si>
  <si>
    <t>OGCI/TICS</t>
  </si>
  <si>
    <t>GT-8</t>
  </si>
  <si>
    <t>•Falta de un programa mantenimiento preventivo 
•Ausencia de recursos (financieros, humanos)</t>
  </si>
  <si>
    <t>Deterioro de equipo de computo</t>
  </si>
  <si>
    <t>•Perdida de información
•Mala prestación del servicio
•Incumplimiento en la generación de productos</t>
  </si>
  <si>
    <t>Implementar programa de mantenimiento preventivo</t>
  </si>
  <si>
    <t>•Implementar Mantenimientos preventivos</t>
  </si>
  <si>
    <t>Cronograma de mantenimiento preventivo ejecutad</t>
  </si>
  <si>
    <t>Mantenimiento realizado / Mantenimiento programado</t>
  </si>
  <si>
    <t>3/22/2020</t>
  </si>
  <si>
    <t>GESTIÓN DE TALENTO HUMANO</t>
  </si>
  <si>
    <t>TH</t>
  </si>
  <si>
    <t>Administrar de forma eficiente el talento humano de la AUNAP, desarrollando estrategias que generen condiciones laborales óptimas que permitan contar con personal idónea que ejecute las acciones tendientes al cumplimiento de la misión de la entidad.</t>
  </si>
  <si>
    <t>TH-39</t>
  </si>
  <si>
    <t>Interpretación subjetiva del perfil profesional relacionado con SNIES</t>
  </si>
  <si>
    <t>Perfiles inadecuados para la selección e incorporación de recurso humano.</t>
  </si>
  <si>
    <t>•Sanciones disciplinarias</t>
  </si>
  <si>
    <t>Verificación de requisitos vs la misionalidad de la entidad y el Manual de Funciones, antes de la vinculación legal y reglamentaria</t>
  </si>
  <si>
    <t>Estudio de la Hoja de Vida y compararla con el Manual de Funciones.</t>
  </si>
  <si>
    <t>Estudio hoja de vida vs Manual de Funciones y SNIES</t>
  </si>
  <si>
    <t>N° total de hojas de vida revisadas / N° total hojas recibidas de nuevos funcionarios a vincular</t>
  </si>
  <si>
    <t>2/27/2020</t>
  </si>
  <si>
    <t>Dirección General
Coordinación de Talento Humano</t>
  </si>
  <si>
    <t>Se evidencia la gestión realizada en la revisión de las hojas de vida con respecto al manual de funciones</t>
  </si>
  <si>
    <t>TH-40</t>
  </si>
  <si>
    <t>Inaplicación del Procedimiento de Elaboración y Liquidación de Nómina.</t>
  </si>
  <si>
    <t>Errores en la liquidación y elaboración de la Nómina</t>
  </si>
  <si>
    <t>•Reprocesos, sanación disciplinarias,
•Hallazgos de entes de control</t>
  </si>
  <si>
    <t>Procedimiento de Liquidación de Nomica</t>
  </si>
  <si>
    <t>Revisar las novedades y documentos soportes para la liquidación de nómina</t>
  </si>
  <si>
    <t>Revisión de novedades y documentos soportes</t>
  </si>
  <si>
    <t>Total novedades revisadas / Total novedades reportadas o recibidads</t>
  </si>
  <si>
    <t>3/20/2020</t>
  </si>
  <si>
    <t>Coordinación de Talento Humano</t>
  </si>
  <si>
    <t xml:space="preserve">Ese evidencia revisión de las novedades documentadas por resolución para la liquidación de la nómina </t>
  </si>
  <si>
    <t>GESTIÓN DOCUMENTAL</t>
  </si>
  <si>
    <t>GD</t>
  </si>
  <si>
    <t>Administrar la Gestión Documental de la Autoridad Nacional de Acuicultura y Pesca AUNAP.</t>
  </si>
  <si>
    <t>GD-41</t>
  </si>
  <si>
    <t>1. Incremento en el ingreso y envío de comunicaciones
2. Nivel de competencia del personal
3. No existe personal de planta que permita la continuidad de la prestación del servicio de radicación de entrada en los tiempos estipulados por la entidad. (1 día de radicación) 
4. Actualmente la radicación de las comunicaciones oficiales de entrada se encuentra operadas por un contratista en las ventanillas del Nivel Central y Direcciones Regionales .</t>
  </si>
  <si>
    <t>Falta de oportunidad en la
radicación y entrega de las
comunicaciones oficiales</t>
  </si>
  <si>
    <t>cumplimiento</t>
  </si>
  <si>
    <t>1. Las comunicaciones no lleguen a tiempo al destinatario 
2. Sancionatorias
3. Pérdida de imagen corporativa
4. Inconformidad de la ciudadanía</t>
  </si>
  <si>
    <t>Implementar controles operativos en correspondencia</t>
  </si>
  <si>
    <t>1. Documentar en el manual de correspondencia los tiempos de entrega de las comunicaciones oficiales. 
2. Digitalizar las planillas de entrega de las comunicaciones oficiales (Memorandos y oficios).</t>
  </si>
  <si>
    <t>Actualización de procedimiento</t>
  </si>
  <si>
    <t>Actualziación menor o igual 12 meses</t>
  </si>
  <si>
    <t>31/06/2020</t>
  </si>
  <si>
    <t>GD-42</t>
  </si>
  <si>
    <t>1. Incumplimiento de la normatividad vigente para la administración de los archivos de gestión. 
2. No aplicación o desactualización de las tablas
de retención documental de la Entidad
3. Desconocimiento de la normatividad
4. Desorganización de Archivos de
Gestión
interna para la gestión de los archivos</t>
  </si>
  <si>
    <t>perdida de informacion</t>
  </si>
  <si>
    <t>1. Pérdida de información y su medio de soporte
2. Baja calificación de resultados (FURAG - otros)
3. Pérdida de imagen corporativa.
4. Pérdida de la memoria documental.
5. Incapacidad para el acceso y consulta de la información de archivo.</t>
  </si>
  <si>
    <t>Campaña de capacitación y comunicación del sistema de gestión documental</t>
  </si>
  <si>
    <t>1. Emitir comunicación a todas las dependencias para la aplicación de la
normatividad vigente. 
2. Solicitar al Grupo de Gestión Humana incluir en el PIC las capacitaciones
referentes a la Gestión Documental para los funcionarios y contratistas de la Entidad</t>
  </si>
  <si>
    <t>Acciones de capacitación y comunicación cumplidas</t>
  </si>
  <si>
    <t>Acciones de capacitación y comunicación cumplidas / Acciones de capacitación y cuomunicación programadas</t>
  </si>
  <si>
    <t>GD-43</t>
  </si>
  <si>
    <t>1. Resistencia al cambio.
2. deficiencia en el proceso de capacitacionn e implementacion del software</t>
  </si>
  <si>
    <t>Imposibilidad de apropiacion y uso por parte del personal de la entidad sobre el sistema de gestion documental</t>
  </si>
  <si>
    <t>1. Flujo de información sin control
2. Baja calificación de resultados (FURAG - otros).
3. Pérdida de la memoria documental.. 
4. Gasto innecesario de recursos. (Papel-Tinta)
4. Incumplimiento de la norma.</t>
  </si>
  <si>
    <t>GESTIÓN FINANCIERA</t>
  </si>
  <si>
    <t>GF</t>
  </si>
  <si>
    <t>Centralizar la información financiera con el fin de garantizar una adecuada administración de los recursos asignados en cumplimiento de los objetivos de la entidad.</t>
  </si>
  <si>
    <t>GF-44</t>
  </si>
  <si>
    <t>•Falencias de controles en la revisión de la información contable y financiera</t>
  </si>
  <si>
    <t>Error en el reconocimiento y revelación de las transacciones, los hechos y las operaciones financieras, económicas, sociales y ambientales</t>
  </si>
  <si>
    <t>Financiero</t>
  </si>
  <si>
    <t>•Sanciones Disciplinarias
•Hallazgos de auditorías internas y externas</t>
  </si>
  <si>
    <t>Procedimiento establecido para el control de la cadena presupuestal</t>
  </si>
  <si>
    <t>Realizar reuniones Internas para para recibir retroalimentación de los controles del Procedimiento de Cadena Presupuestal</t>
  </si>
  <si>
    <t>Reuniones internas desarrolladas</t>
  </si>
  <si>
    <t>Reuniones realizadas / Reuniones programadas</t>
  </si>
  <si>
    <t>Secretaría General
Coordinadión Financiera</t>
  </si>
  <si>
    <t xml:space="preserve">Se observa actas de reuniones que evidencias ejecución de la actividad </t>
  </si>
  <si>
    <t>GF-45</t>
  </si>
  <si>
    <t xml:space="preserve">•Falencias de controles en la revisión en la revisión de soportes.
</t>
  </si>
  <si>
    <t>Expedir certificados de disponibilidad y registros de compromisos presupestal sin los soportes necesarios</t>
  </si>
  <si>
    <t>Verificación de los documentos requeridos para la expedición de CDP y RP</t>
  </si>
  <si>
    <t>Realizar seguimiento a la doocumetación requerida para la expedición de CDP y RP.</t>
  </si>
  <si>
    <t>Seguimiento realizado a la expedición de CDP y RP</t>
  </si>
  <si>
    <t>GF-46</t>
  </si>
  <si>
    <t>•Inobservancia de la normas legales, contables y procedimientos establecidos sobre registros, obligación y pagos</t>
  </si>
  <si>
    <t>Incumplimiento de los requisitos documentales para los registros (cuenta por pagar, obligación y pago de las obligaciones).</t>
  </si>
  <si>
    <t>•Detrimento patrimonial, Sanciones fiscales, disciplinarias y penales</t>
  </si>
  <si>
    <t>Verificación de los requisitos para los registros, (cuenta por pagar, obligación y pago de las obligaciones), por medio de listas de chequeo formalizadas.</t>
  </si>
  <si>
    <t>Realizar seguimiento a la correcta aplicación de los procedimientos para registro (cuenta por pagar, obligación y pago de las obligaciones).</t>
  </si>
  <si>
    <t>listas de chequeo para la verificación de los documentos con firmas y visto bueno del verificador</t>
  </si>
  <si>
    <t>Cantidad de registros de listas de chequeo para la verificación de los documentos con firmas y visto bueno del verificador / Cantidad total de listas de chequeo</t>
  </si>
  <si>
    <t>Secretaría General 
(Coordinación Financiera)</t>
  </si>
  <si>
    <t>Se observa actas de reuniones que evidencias ejecución de la actividad , asi como documentación documentadas y circulares publicadas</t>
  </si>
  <si>
    <t>GF-47</t>
  </si>
  <si>
    <t>Manipulación inadecuada de los usuarios, contraseñas y códigos establecidos en el Manual de Seguridad para el Manejo de la Baanca Virtual.
Debilidades en protocolos de seguridad de acceso a la banca virtual</t>
  </si>
  <si>
    <t>Sustracción de recursos a través de transacciones fraudulentas a la banca virtual en las cuentas bancarias de tesoreria.</t>
  </si>
  <si>
    <t>Sanciones disciplinarias, penales y fiscales
Hallazgos de auditorías internas y externas
Detrimento patrimonial</t>
  </si>
  <si>
    <t>Control y verificación a los parrámetros establecidos en el Manual de Seguridad para el Manejo de la Banca Virtual.</t>
  </si>
  <si>
    <t>Realizar seguimiento a la aplicación del Manual de Seguridad para el Manejo de la Banca Virtual.
Actualizar el Manual de Seguridad para el Manejo de la Baanca Virtual. de acuerdo a los cambios que produzca el proveedor de la Banca.</t>
  </si>
  <si>
    <t>Informe Mensual del manejo del usuario y transacciones realizadas por el mismo / Total informes sobre el manejo del usuario y transacciones realizadas por el mismo</t>
  </si>
  <si>
    <t>Informes presentados/ informes programados</t>
  </si>
  <si>
    <t>Secretaría General 
Coordinación Financiera</t>
  </si>
  <si>
    <t>Se evidencia informes presentados por cada uno de los usuarios de la banca virtual</t>
  </si>
  <si>
    <t>GF-48</t>
  </si>
  <si>
    <t>Falta de adecuación de un espacio que brinde confiabilidad y seguridad para el desarrollo de los procesos que se llevan a cabo para la generación de la información financiera.</t>
  </si>
  <si>
    <t>Pérdida de documentación generada en el desarrollo del proceso de Gestión Financiera.</t>
  </si>
  <si>
    <t>Sanciones Disciplinarias, Hallazgos de Auditorías internas y externas.</t>
  </si>
  <si>
    <t>Evidenciar la ubicacion fisica de los soportes de información y operaciones financieras de la entidad.</t>
  </si>
  <si>
    <t>Control y seguimiento de la ubicacion fisica de los documentos.</t>
  </si>
  <si>
    <t>Numeros de Reportes de Control y seguimiento de ubicación de los documentos</t>
  </si>
  <si>
    <t>Numeros de Reportes de Control y seguimiento de ubicación fisica de los documentos /Total de Reportes de Control y seguimiento de ubicación fisica de los documentos</t>
  </si>
  <si>
    <t>Se evidencia memorandos donde se establece el seguimiento que se le realiza a los documentos fisicos del proceso analizando ubicación y numero de carpetas</t>
  </si>
  <si>
    <t>GF-49</t>
  </si>
  <si>
    <t>Apropiacion inadecuada de información financiera con fines fraudulentos.</t>
  </si>
  <si>
    <t>Verificación de los puestos de trabajo del grupo grupo de gestión financiera.
Mejorar la custodia de los soportes de información y operaciones financieras de la entidad</t>
  </si>
  <si>
    <t>Reubicación confiable y segura de los puestos de trabajo y la custodia de los documentos.</t>
  </si>
  <si>
    <t>Número de puestos de trabajo reubicados o mejoramiento del control de acceso al area del grupo de gestion financiera.</t>
  </si>
  <si>
    <t>Cantidades de medidas de control implementadas</t>
  </si>
  <si>
    <t>Se recomienda ajustar la formula del indicador ya que no tiene relación con la acción .
Se recomienda agregar el control "
Mejorar la custodia de los soportes de información y operaciones financieras de la entidad" en la columna acción</t>
  </si>
  <si>
    <t>GESTIÓN JURÍDICA</t>
  </si>
  <si>
    <t>GJ</t>
  </si>
  <si>
    <t>Garantizar el cumplimiento de las normas constitucionales y legales vigentes de todas las actuaciones jurídicas y de representación judicial de la Entidad en el desarrollo de su misionalidad, además del acompañamiento efectivo a los procesos, velando por los intereses de la AUNAP y de los Ciudadanos.</t>
  </si>
  <si>
    <t>GJ-50</t>
  </si>
  <si>
    <t>Inaplicación de los procedimientos, normas y leyes en las demandas y tutelas en contra de la entidad.</t>
  </si>
  <si>
    <t>No realizar el trámite a las demandas, tutelas contra la entidad.</t>
  </si>
  <si>
    <t>•Vencimiento de términos y posible pérdida del proceso e indebida defensa de los intereses de las entidad, así como sanciones fiscales, disciplinarias y penales.</t>
  </si>
  <si>
    <t>Aplicación del Procedimiento Representación Judicial</t>
  </si>
  <si>
    <t>Realizar revisión a los informes de actividades de los abogados que tiene a cargo representación judicial.</t>
  </si>
  <si>
    <t>Revisión de informes de actividades realizadas</t>
  </si>
  <si>
    <t>N° total de informes actividades revisados / N° total de informes actividades recibidos 
(Acorde a la aplicación del procedimiento de Representación Judicial)</t>
  </si>
  <si>
    <t>Jefe de Oficina Asesora Jurídica</t>
  </si>
  <si>
    <r>
      <rPr>
        <b/>
        <sz val="11"/>
        <color rgb="FF000000"/>
        <rFont val="Calibri"/>
        <family val="2"/>
      </rPr>
      <t>Se recomienda</t>
    </r>
    <r>
      <rPr>
        <sz val="11"/>
        <color rgb="FF000000"/>
        <rFont val="Calibri"/>
        <family val="2"/>
      </rPr>
      <t xml:space="preserve"> fortalecer el control, ya que el procedimiento se encuentra desactualizado.</t>
    </r>
  </si>
  <si>
    <t>GJ-51</t>
  </si>
  <si>
    <t>Manejo indebido de la información en custodia de procesos de cobro coactivo</t>
  </si>
  <si>
    <t>Extravío de documentos o soportes de procesos de cobro coactivo</t>
  </si>
  <si>
    <t>•Vencimiento de términos y posible pérdida del proceso e indebida defensa de los intereses de las entidad e imposibilidad de cobro y recaudo, así como sanciones fiscales, disciplinarias y penales.</t>
  </si>
  <si>
    <t>Seguimiento y control a préstamo expedientes de procesos de cobro coactivo</t>
  </si>
  <si>
    <t>Realizar seguimiento y control a los expedientes de cobro coactivo</t>
  </si>
  <si>
    <t>Seguimiento y control efectuado a préstamo de expedientes</t>
  </si>
  <si>
    <t>GESTIÓN SERVICIOS DE TICS</t>
  </si>
  <si>
    <t>GT-67</t>
  </si>
  <si>
    <t>Ataque cibernetico</t>
  </si>
  <si>
    <t>Tecnólogico</t>
  </si>
  <si>
    <t xml:space="preserve">Perdida de información
Cese de operaciones totales o parciales de la entidad
</t>
  </si>
  <si>
    <t>posible</t>
  </si>
  <si>
    <t>Restricción de navegación</t>
  </si>
  <si>
    <t>Alto</t>
  </si>
  <si>
    <t>Reducir, evitar el riesgo</t>
  </si>
  <si>
    <t>Capacitación de usuarios en temas de seguridad de la informacion</t>
  </si>
  <si>
    <t>Cronograma de capacitaciones</t>
  </si>
  <si>
    <t>Capacitaciones programadas/capacitaciones ejecutadas</t>
  </si>
  <si>
    <r>
      <rPr>
        <b/>
        <sz val="11"/>
        <color rgb="FF000000"/>
        <rFont val="Arial"/>
        <family val="2"/>
      </rPr>
      <t>ANALISIS PAAC:</t>
    </r>
    <r>
      <rPr>
        <sz val="11"/>
        <color rgb="FF000000"/>
        <rFont val="Arial"/>
        <family val="2"/>
      </rPr>
      <t xml:space="preserve">
El presente informe refleja un análisis al cumplimiento de las acciones programada en el PAAC, tomando como base la información reportada por los líderes de procesos.
Teniendo en cuenta la situación de salud pública que actualmente vive el país, el Gobierno Nacional expidió por medio del Decreto 457 de 22 de marzo del 2020 “Por el cual se imparten instrucciones en virtud de la emergencia sanitaria generada por la pandemia del Coronavirus COVID-19 y el mantenimiento del orden público” situación que ha generado limitaciones en el acceso y envío de la información por parte de los líderes de procesos, por tal motivo el presente informe se elabora con la información que se encuentra digitalizada. </t>
    </r>
  </si>
  <si>
    <t>PROCESOS</t>
  </si>
  <si>
    <t>ESTRATÉGICO</t>
  </si>
  <si>
    <t>IMAGEN</t>
  </si>
  <si>
    <t>OPERATIVO</t>
  </si>
  <si>
    <t>FINANCIERO</t>
  </si>
  <si>
    <t>CORRUPCIÓN</t>
  </si>
  <si>
    <t>TOTAL</t>
  </si>
  <si>
    <t>Comunicación Estratégica</t>
  </si>
  <si>
    <t>Gestión de Administración y Fomento</t>
  </si>
  <si>
    <t>Gestión del Talento Humano</t>
  </si>
  <si>
    <t xml:space="preserve">Gestión de Contratación </t>
  </si>
  <si>
    <t xml:space="preserve">Gestión Administrativa </t>
  </si>
  <si>
    <t xml:space="preserve">Gestión de Servicios Tic´s </t>
  </si>
  <si>
    <t xml:space="preserve">Gestión Documental </t>
  </si>
  <si>
    <t>Control Interno a la Gestión</t>
  </si>
  <si>
    <t>Gestión de Control Interno Disciplinario</t>
  </si>
  <si>
    <t>ACCIONES</t>
  </si>
  <si>
    <t>ACCIONES PROGRAMADAS</t>
  </si>
  <si>
    <t>EVIDENCIA DE LOS CONTROLES</t>
  </si>
  <si>
    <t>proceso reportaron</t>
  </si>
  <si>
    <t>%
CUMPLIMIENTO</t>
  </si>
  <si>
    <t>EFECTIVIDAD DE LOS CONTROLES</t>
  </si>
  <si>
    <t>PERIODICIDAD DE LOS CONTROLES</t>
  </si>
  <si>
    <t>NO TIENE CONTROLES</t>
  </si>
  <si>
    <t>REPORTARON</t>
  </si>
  <si>
    <t>EFECTIVO</t>
  </si>
  <si>
    <t>OPORTUNO</t>
  </si>
  <si>
    <t>NO REPORTARON</t>
  </si>
  <si>
    <t>NO EFECTIVO</t>
  </si>
  <si>
    <t>NO OPORTUNO</t>
  </si>
  <si>
    <t>TECNOLOGICO</t>
  </si>
  <si>
    <r>
      <rPr>
        <b/>
        <sz val="11"/>
        <color rgb="FF000000"/>
        <rFont val="Arial"/>
        <family val="2"/>
      </rPr>
      <t>ANALISIS MAPA DE RIESGO:</t>
    </r>
    <r>
      <rPr>
        <sz val="11"/>
        <color rgb="FF000000"/>
        <rFont val="Arial"/>
        <family val="2"/>
      </rPr>
      <t xml:space="preserve">
En la vigencia 2020, el Mapa Integral de Riesgo Institucional versión 2, está conformado por sesenta y seis </t>
    </r>
    <r>
      <rPr>
        <sz val="11"/>
        <rFont val="Arial"/>
        <family val="2"/>
      </rPr>
      <t>(66)</t>
    </r>
    <r>
      <rPr>
        <sz val="11"/>
        <color rgb="FF000000"/>
        <rFont val="Arial"/>
        <family val="2"/>
      </rPr>
      <t xml:space="preserve"> riesgos, El detalle del seguimiento realizado al mapa de riesgo se realizó por medio de una matriz de seguimiento (4. MAPA DE RIESGO) donde se puede evidenciar calificaciones por riesgo y las observaciones por parte del asesor con funciones de control interno. 
De acuerdo al análisis podemos observar lo siguiente:</t>
    </r>
  </si>
  <si>
    <t>Se evidencia un informe de tabulación.</t>
  </si>
  <si>
    <t xml:space="preserve">TODO EL PLAN </t>
  </si>
  <si>
    <t>CUATRIMESTRE</t>
  </si>
  <si>
    <t xml:space="preserve">Componente </t>
  </si>
  <si>
    <t>Actividades programadas</t>
  </si>
  <si>
    <t>Actividades cumplidas</t>
  </si>
  <si>
    <t>% de avance</t>
  </si>
  <si>
    <t>Observaciones</t>
  </si>
  <si>
    <r>
      <t>1.</t>
    </r>
    <r>
      <rPr>
        <sz val="10"/>
        <color rgb="FF000000"/>
        <rFont val="Calibri"/>
        <family val="2"/>
        <scheme val="minor"/>
      </rPr>
      <t>GESTIÓN DEL RIESGO DE CORRUPCIÓN - MAPA DE RIESGOS DE CORRUPCIÓN.</t>
    </r>
  </si>
  <si>
    <t>INFORME DE SEGUIMIENTO AL PLAN ANTICORRUPCIÓN Y DE ATENCIÓN AL CIUDADANO - PAAC
SEGUNDO CUATRIMESTRE (MAYO – AGOSTO) VIGENCIA 2020</t>
  </si>
  <si>
    <t xml:space="preserve">Se evidencia actas de seguimiento al procedimiento de Conceptos tecnicos </t>
  </si>
  <si>
    <t xml:space="preserve">Se recomienda Actualizar el procedimiento de conceptos técnicos </t>
  </si>
  <si>
    <t>Ausencia de seguridad informatica</t>
  </si>
  <si>
    <t>Se evidencia matriz de seguimiento</t>
  </si>
  <si>
    <t>El resposable reporte que actualización del procedimiento relacionado con las investigaciones</t>
  </si>
  <si>
    <t>Se evidencia actas de capacitación a los procesos de talento humano, fomento y las direcciones regionales Magangue villavicencio</t>
  </si>
  <si>
    <r>
      <t xml:space="preserve">Se observa que  la descripción del control no es claro, dado que especifica "Implementar controles operativos en correspondencia", sin especificar cual es el control. 
El indicador "actualización del procedimiento"  no tiene relación con la acción planteada.
</t>
    </r>
    <r>
      <rPr>
        <b/>
        <sz val="11"/>
        <rFont val="Calibri"/>
        <family val="2"/>
      </rPr>
      <t xml:space="preserve">Se recomienda </t>
    </r>
    <r>
      <rPr>
        <sz val="11"/>
        <rFont val="Calibri"/>
        <family val="2"/>
      </rPr>
      <t xml:space="preserve">fortalecer el control. </t>
    </r>
  </si>
  <si>
    <t>Se evidencia matriz de seguimiento al igual que los conceptos técnicos montados en el DRIVE</t>
  </si>
  <si>
    <t>Se recomienda Actualizar el procedimiento de investigaciones</t>
  </si>
  <si>
    <t>Se evidencia capacitación al equipo de Sistemas en Ciberseguridad</t>
  </si>
  <si>
    <t xml:space="preserve">Se recomienda eliminar " Inicio de procesos disciplinarios, fiscales y/o penales" de descripción del control, ya que este es mas una consecuencia que un control. </t>
  </si>
  <si>
    <t>Se evidencia formulario electronico publicado en la intranet para solicitud de documentos</t>
  </si>
  <si>
    <t>Los procedimientos son socializados por medio de correo electronico-</t>
  </si>
  <si>
    <t>El proceso de atención al ciudadano, no reportó monitoreo y revisión de autocontrol,ya que en la matriz de reporte no tiene asignada esta actividad.</t>
  </si>
  <si>
    <t xml:space="preserve">Se recomienda implementar las acciones de monitoreo y revisión para mitigar la materialización de los riesgos identificados. 
Se recomienda cambiar el responsable de la ejecución de las acciones relacionadas con este riesgo, ya que el área administrativa no cuenta con la capacidad tecnica para desarrollarlo. </t>
  </si>
  <si>
    <t>Se evidencia matriz de seguimiento a los servicios publicos</t>
  </si>
  <si>
    <t>El responsable manifiesta  que se encuentra realizando inventarios a los procesos a nivel central  y a una dirección regional</t>
  </si>
  <si>
    <r>
      <rPr>
        <b/>
        <sz val="10"/>
        <color rgb="FF000000"/>
        <rFont val="Times New Roman"/>
        <family val="1"/>
      </rPr>
      <t xml:space="preserve">5. CONCLUSIONES Y RECOMENDACIONES
</t>
    </r>
    <r>
      <rPr>
        <sz val="10"/>
        <color rgb="FF000000"/>
        <rFont val="Times New Roman"/>
        <family val="1"/>
      </rPr>
      <t xml:space="preserve">
• Se observa un incumplimiento en los componente Gestión de Riesgo de Corrupción – Mapa de Riesgo de Corrupción y Mecanismos Para Mejorar la Atención Al Ciudadano.  
• Se recomienda a los líderes de proceso tener más compromiso en el reporte, seguimiento y aplicación de las acciones de control de los riesgos identificados con el fin de mitigar la materialización de los riesgos. 
• Se recomienda a los líderes identificar riesgos que puedan interferir en el logro de los objetivos del proceso. 
• Se recomienda realizar ajustes a los controles de los riesgos teniendo en cuenta las recomendaciones establecidas en la hoja 4.MAPA DE RIESGOS. 
• Se recomienda fortalecer las capacitaciones a los funcionarios y contratistas del nivel central y las regionales relacionada con gestión del riesgo, ya que se pudo evidenciar que estos no cuentan con los conocimientos necesarios para identificar posible materialización de un riesgo. 
• Se sugiere a la Alta Dirección manifestar su posición sobre las actividades programadas que no se cumplieron en el Plan Anticorrupción y Atención al Ciudadano y en el Mapa de Riesgo Institucional.</t>
    </r>
  </si>
  <si>
    <r>
      <rPr>
        <b/>
        <sz val="11"/>
        <color rgb="FF000000"/>
        <rFont val="Arial"/>
        <family val="2"/>
      </rPr>
      <t>Resultados del Análisis:</t>
    </r>
    <r>
      <rPr>
        <sz val="11"/>
        <color rgb="FF000000"/>
        <rFont val="Arial"/>
        <family val="2"/>
      </rPr>
      <t xml:space="preserve">
El seguimiento a las actividades programadas en el PACC en este cuatrimestre, se realizó por medio de una matriz de seguimiento (3.PAAC) donde se puede evidenciar calificaciones por componentes y las observaciones por el asesor con funciones de control interno. De manera particular para cada uno de los componentes se observa</t>
    </r>
  </si>
  <si>
    <t>La actividad se cumplió al 100% en el primer cuatrimestre</t>
  </si>
  <si>
    <t>Actos administrativos expedidos para la actualización normativa referente a trámites de la entidad</t>
  </si>
  <si>
    <t xml:space="preserve">La DTAF realiza la publicación de link de transparencia de los tramites para el pago PSE 
DTAF tiene el DRIVE de evidencia y reportes de las actividades: 
https://drive.google.com/drive/folders/1rjACqVbWD3qhWmvs2mk9-RISOGFXuzTI
Se ha habilitado la compatibilidad con lectores de pantalla.
</t>
  </si>
  <si>
    <t>Mesas de trabajo con Función Pública desarrolladas</t>
  </si>
  <si>
    <t>La actividad se incumplió y estaba programada para el primer cuatrimestre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</si>
</sst>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42" x14ac:knownFonts="1">
    <font>
      <sz val="10"/>
      <color rgb="FF000000"/>
      <name val="Times New Roman"/>
      <family val="1"/>
    </font>
    <font>
      <sz val="11"/>
      <color theme="1"/>
      <name val="Calibri"/>
      <family val="2"/>
      <scheme val="minor"/>
    </font>
    <font>
      <sz val="10"/>
      <color rgb="FF000000"/>
      <name val="Times New Roman"/>
      <family val="1"/>
    </font>
    <font>
      <b/>
      <sz val="12"/>
      <name val="Arial"/>
      <family val="2"/>
    </font>
    <font>
      <b/>
      <u/>
      <sz val="11"/>
      <name val="Arial"/>
      <family val="2"/>
    </font>
    <font>
      <sz val="8"/>
      <color rgb="FF000000"/>
      <name val="Times New Roman"/>
      <family val="1"/>
    </font>
    <font>
      <b/>
      <sz val="8"/>
      <name val="Arial"/>
      <family val="2"/>
    </font>
    <font>
      <b/>
      <sz val="8"/>
      <color rgb="FFFFFFFF"/>
      <name val="Arial"/>
      <family val="2"/>
    </font>
    <font>
      <b/>
      <sz val="8"/>
      <color theme="0"/>
      <name val="Arial"/>
      <family val="2"/>
    </font>
    <font>
      <b/>
      <sz val="8"/>
      <color rgb="FF404040"/>
      <name val="Arial"/>
      <family val="2"/>
    </font>
    <font>
      <sz val="8"/>
      <name val="Arial"/>
      <family val="2"/>
    </font>
    <font>
      <sz val="8"/>
      <color rgb="FF404040"/>
      <name val="Arial"/>
      <family val="2"/>
    </font>
    <font>
      <sz val="8"/>
      <color rgb="FF000000"/>
      <name val="Arial"/>
      <family val="2"/>
    </font>
    <font>
      <sz val="8"/>
      <color rgb="FFFF0000"/>
      <name val="Times New Roman"/>
      <family val="1"/>
    </font>
    <font>
      <sz val="10"/>
      <color rgb="FF000000"/>
      <name val="Arial"/>
      <family val="2"/>
    </font>
    <font>
      <sz val="11"/>
      <color rgb="FF000000"/>
      <name val="Arial"/>
      <family val="2"/>
    </font>
    <font>
      <b/>
      <sz val="11"/>
      <color rgb="FF000000"/>
      <name val="Arial"/>
      <family val="2"/>
    </font>
    <font>
      <sz val="11"/>
      <color rgb="FF000000"/>
      <name val="Calibri"/>
      <family val="2"/>
    </font>
    <font>
      <sz val="9"/>
      <color rgb="FF000000"/>
      <name val="Arial"/>
      <family val="2"/>
    </font>
    <font>
      <sz val="11"/>
      <name val="Arial"/>
      <family val="2"/>
    </font>
    <font>
      <b/>
      <sz val="11"/>
      <name val="Arial"/>
      <family val="2"/>
    </font>
    <font>
      <sz val="11"/>
      <color theme="1"/>
      <name val="Calibri"/>
      <family val="2"/>
    </font>
    <font>
      <sz val="11"/>
      <name val="Calibri"/>
      <family val="2"/>
    </font>
    <font>
      <b/>
      <sz val="20"/>
      <color rgb="FF000000"/>
      <name val="Calibri"/>
      <family val="2"/>
    </font>
    <font>
      <b/>
      <sz val="18"/>
      <color rgb="FF000000"/>
      <name val="Calibri"/>
      <family val="2"/>
    </font>
    <font>
      <b/>
      <sz val="14"/>
      <color rgb="FF000000"/>
      <name val="Calibri"/>
      <family val="2"/>
    </font>
    <font>
      <b/>
      <sz val="11"/>
      <color rgb="FFFFFFFF"/>
      <name val="Calibri"/>
      <family val="2"/>
    </font>
    <font>
      <b/>
      <sz val="14"/>
      <color rgb="FFFFFFFF"/>
      <name val="Calibri"/>
      <family val="2"/>
    </font>
    <font>
      <sz val="10"/>
      <color rgb="FF000000"/>
      <name val="Calibri"/>
      <family val="2"/>
    </font>
    <font>
      <b/>
      <sz val="11"/>
      <color rgb="FF000000"/>
      <name val="Calibri"/>
      <family val="2"/>
    </font>
    <font>
      <sz val="11"/>
      <color rgb="FFFF0000"/>
      <name val="Calibri"/>
      <family val="2"/>
    </font>
    <font>
      <b/>
      <sz val="10"/>
      <color rgb="FF000000"/>
      <name val="Times New Roman"/>
      <family val="1"/>
    </font>
    <font>
      <b/>
      <sz val="8"/>
      <color rgb="FF000000"/>
      <name val="Calibri"/>
      <family val="2"/>
    </font>
    <font>
      <b/>
      <sz val="9"/>
      <color rgb="FF000000"/>
      <name val="Calibri"/>
      <family val="2"/>
    </font>
    <font>
      <sz val="9"/>
      <color rgb="FF000000"/>
      <name val="Calibri"/>
      <family val="2"/>
    </font>
    <font>
      <b/>
      <sz val="7"/>
      <color rgb="FF000000"/>
      <name val="Calibri"/>
      <family val="2"/>
    </font>
    <font>
      <sz val="10"/>
      <color theme="1"/>
      <name val="Calibri"/>
      <family val="2"/>
      <scheme val="minor"/>
    </font>
    <font>
      <sz val="10"/>
      <name val="Calibri"/>
      <family val="2"/>
      <scheme val="minor"/>
    </font>
    <font>
      <sz val="8"/>
      <color rgb="FFFF0000"/>
      <name val="Arial"/>
      <family val="2"/>
    </font>
    <font>
      <sz val="10"/>
      <color rgb="FF000000"/>
      <name val="Calibri"/>
      <family val="2"/>
      <scheme val="minor"/>
    </font>
    <font>
      <b/>
      <sz val="18"/>
      <color rgb="FF000000"/>
      <name val="Arial"/>
      <family val="2"/>
    </font>
    <font>
      <b/>
      <sz val="11"/>
      <name val="Calibri"/>
      <family val="2"/>
    </font>
  </fonts>
  <fills count="15">
    <fill>
      <patternFill patternType="none"/>
    </fill>
    <fill>
      <patternFill patternType="gray125"/>
    </fill>
    <fill>
      <patternFill patternType="solid">
        <fgColor theme="0"/>
        <bgColor indexed="64"/>
      </patternFill>
    </fill>
    <fill>
      <patternFill patternType="solid">
        <fgColor rgb="FF3C78D8"/>
      </patternFill>
    </fill>
    <fill>
      <patternFill patternType="solid">
        <fgColor rgb="FF92D05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3C78D8"/>
        <bgColor rgb="FF3C78D8"/>
      </patternFill>
    </fill>
    <fill>
      <patternFill patternType="solid">
        <fgColor rgb="FFFFFF00"/>
        <bgColor indexed="64"/>
      </patternFill>
    </fill>
    <fill>
      <patternFill patternType="solid">
        <fgColor theme="4"/>
        <bgColor indexed="64"/>
      </patternFill>
    </fill>
    <fill>
      <patternFill patternType="solid">
        <fgColor theme="6" tint="0.59999389629810485"/>
        <bgColor indexed="64"/>
      </patternFill>
    </fill>
    <fill>
      <patternFill patternType="solid">
        <fgColor theme="9"/>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6"/>
        <bgColor indexed="64"/>
      </patternFill>
    </fill>
  </fills>
  <borders count="52">
    <border>
      <left/>
      <right/>
      <top/>
      <bottom/>
      <diagonal/>
    </border>
    <border>
      <left style="thin">
        <color rgb="FF0B5394"/>
      </left>
      <right/>
      <top/>
      <bottom/>
      <diagonal/>
    </border>
    <border>
      <left style="thin">
        <color rgb="FF0B5394"/>
      </left>
      <right/>
      <top/>
      <bottom style="thin">
        <color rgb="FF0B5394"/>
      </bottom>
      <diagonal/>
    </border>
    <border>
      <left/>
      <right/>
      <top/>
      <bottom style="thin">
        <color rgb="FF0B5394"/>
      </bottom>
      <diagonal/>
    </border>
    <border>
      <left/>
      <right style="thin">
        <color rgb="FF0B5394"/>
      </right>
      <top/>
      <bottom style="thin">
        <color rgb="FF0B5394"/>
      </bottom>
      <diagonal/>
    </border>
    <border>
      <left style="thin">
        <color rgb="FF0B5394"/>
      </left>
      <right style="thin">
        <color rgb="FF0B5394"/>
      </right>
      <top style="thin">
        <color rgb="FF0B5394"/>
      </top>
      <bottom style="thin">
        <color rgb="FF0B5394"/>
      </bottom>
      <diagonal/>
    </border>
    <border>
      <left style="thin">
        <color rgb="FF0B5394"/>
      </left>
      <right style="thin">
        <color rgb="FF0B5394"/>
      </right>
      <top style="thin">
        <color rgb="FF0B5394"/>
      </top>
      <bottom/>
      <diagonal/>
    </border>
    <border>
      <left style="thin">
        <color rgb="FF0B5394"/>
      </left>
      <right style="thin">
        <color rgb="FF0B5394"/>
      </right>
      <top/>
      <bottom/>
      <diagonal/>
    </border>
    <border>
      <left style="thin">
        <color rgb="FF0B5394"/>
      </left>
      <right style="thin">
        <color rgb="FF0B5394"/>
      </right>
      <top/>
      <bottom style="thin">
        <color rgb="FF0B5394"/>
      </bottom>
      <diagonal/>
    </border>
    <border>
      <left style="thin">
        <color indexed="64"/>
      </left>
      <right style="thin">
        <color indexed="64"/>
      </right>
      <top style="thin">
        <color indexed="64"/>
      </top>
      <bottom style="thin">
        <color indexed="64"/>
      </bottom>
      <diagonal/>
    </border>
    <border>
      <left style="thin">
        <color rgb="FF0B5394"/>
      </left>
      <right style="thin">
        <color rgb="FF0B5394"/>
      </right>
      <top style="thin">
        <color rgb="FF0B5394"/>
      </top>
      <bottom style="thick">
        <color rgb="FF0B5394"/>
      </bottom>
      <diagonal/>
    </border>
    <border>
      <left style="thin">
        <color rgb="FF0B5394"/>
      </left>
      <right style="thin">
        <color rgb="FF0B5394"/>
      </right>
      <top/>
      <bottom style="thick">
        <color rgb="FF0B5394"/>
      </bottom>
      <diagonal/>
    </border>
    <border>
      <left style="thin">
        <color rgb="FF0B5394"/>
      </left>
      <right style="thin">
        <color rgb="FF0B5394"/>
      </right>
      <top style="thick">
        <color rgb="FF0B5394"/>
      </top>
      <bottom/>
      <diagonal/>
    </border>
    <border>
      <left style="thin">
        <color rgb="FF0B5394"/>
      </left>
      <right style="thin">
        <color rgb="FF0B5394"/>
      </right>
      <top style="thick">
        <color rgb="FF0B5394"/>
      </top>
      <bottom style="thin">
        <color rgb="FF0B5394"/>
      </bottom>
      <diagonal/>
    </border>
    <border>
      <left/>
      <right style="thin">
        <color rgb="FF0B5394"/>
      </right>
      <top style="thick">
        <color rgb="FF0B5394"/>
      </top>
      <bottom/>
      <diagonal/>
    </border>
    <border>
      <left/>
      <right style="thin">
        <color rgb="FF0B5394"/>
      </right>
      <top/>
      <bottom/>
      <diagonal/>
    </border>
    <border>
      <left style="hair">
        <color auto="1"/>
      </left>
      <right style="hair">
        <color auto="1"/>
      </right>
      <top style="hair">
        <color auto="1"/>
      </top>
      <bottom style="hair">
        <color auto="1"/>
      </bottom>
      <diagonal/>
    </border>
    <border>
      <left style="thin">
        <color indexed="64"/>
      </left>
      <right style="thin">
        <color indexed="64"/>
      </right>
      <top/>
      <bottom style="thin">
        <color indexed="64"/>
      </bottom>
      <diagonal/>
    </border>
    <border>
      <left style="medium">
        <color rgb="FF7F7F7F"/>
      </left>
      <right/>
      <top style="medium">
        <color rgb="FF7F7F7F"/>
      </top>
      <bottom/>
      <diagonal/>
    </border>
    <border>
      <left/>
      <right/>
      <top style="medium">
        <color rgb="FF7F7F7F"/>
      </top>
      <bottom/>
      <diagonal/>
    </border>
    <border>
      <left/>
      <right style="medium">
        <color rgb="FF7F7F7F"/>
      </right>
      <top style="medium">
        <color rgb="FF7F7F7F"/>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7F7F7F"/>
      </right>
      <top style="medium">
        <color rgb="FF7F7F7F"/>
      </top>
      <bottom style="medium">
        <color rgb="FF7F7F7F"/>
      </bottom>
      <diagonal/>
    </border>
    <border>
      <left style="medium">
        <color rgb="FF7F7F7F"/>
      </left>
      <right/>
      <top/>
      <bottom/>
      <diagonal/>
    </border>
    <border>
      <left/>
      <right style="medium">
        <color rgb="FF7F7F7F"/>
      </right>
      <top/>
      <bottom/>
      <diagonal/>
    </border>
    <border>
      <left style="thin">
        <color rgb="FF000000"/>
      </left>
      <right/>
      <top/>
      <bottom/>
      <diagonal/>
    </border>
    <border>
      <left/>
      <right style="thin">
        <color rgb="FF000000"/>
      </right>
      <top/>
      <bottom/>
      <diagonal/>
    </border>
    <border>
      <left style="medium">
        <color rgb="FF7F7F7F"/>
      </left>
      <right/>
      <top/>
      <bottom style="medium">
        <color rgb="FF7F7F7F"/>
      </bottom>
      <diagonal/>
    </border>
    <border>
      <left/>
      <right/>
      <top/>
      <bottom style="medium">
        <color rgb="FF7F7F7F"/>
      </bottom>
      <diagonal/>
    </border>
    <border>
      <left/>
      <right style="medium">
        <color rgb="FF7F7F7F"/>
      </right>
      <top/>
      <bottom style="medium">
        <color rgb="FF7F7F7F"/>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B5394"/>
      </left>
      <right/>
      <top style="thin">
        <color rgb="FF0B5394"/>
      </top>
      <bottom/>
      <diagonal/>
    </border>
    <border>
      <left/>
      <right/>
      <top style="thin">
        <color rgb="FF0B5394"/>
      </top>
      <bottom/>
      <diagonal/>
    </border>
    <border>
      <left/>
      <right style="thin">
        <color rgb="FF0B5394"/>
      </right>
      <top style="thin">
        <color rgb="FF0B5394"/>
      </top>
      <bottom/>
      <diagonal/>
    </border>
    <border>
      <left style="thin">
        <color rgb="FF0B5394"/>
      </left>
      <right/>
      <top style="thin">
        <color rgb="FF0B5394"/>
      </top>
      <bottom style="thin">
        <color rgb="FF0B5394"/>
      </bottom>
      <diagonal/>
    </border>
    <border>
      <left/>
      <right/>
      <top style="thin">
        <color rgb="FF0B5394"/>
      </top>
      <bottom style="thin">
        <color rgb="FF0B5394"/>
      </bottom>
      <diagonal/>
    </border>
    <border>
      <left/>
      <right style="thin">
        <color rgb="FF0B5394"/>
      </right>
      <top style="thin">
        <color rgb="FF0B5394"/>
      </top>
      <bottom style="thin">
        <color rgb="FF0B5394"/>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ck">
        <color theme="4" tint="-0.499984740745262"/>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rgb="FF0B5394"/>
      </left>
      <right style="thin">
        <color rgb="FF0B5394"/>
      </right>
      <top style="thin">
        <color rgb="FF0B5394"/>
      </top>
      <bottom style="thin">
        <color indexed="64"/>
      </bottom>
      <diagonal/>
    </border>
  </borders>
  <cellStyleXfs count="6">
    <xf numFmtId="0" fontId="0" fillId="0" borderId="0"/>
    <xf numFmtId="9" fontId="2" fillId="0" borderId="0" applyFont="0" applyFill="0" applyBorder="0" applyAlignment="0" applyProtection="0"/>
    <xf numFmtId="0" fontId="14" fillId="0" borderId="0"/>
    <xf numFmtId="0" fontId="17" fillId="0" borderId="0"/>
    <xf numFmtId="9" fontId="17" fillId="0" borderId="0" applyFont="0" applyFill="0" applyBorder="0" applyAlignment="0" applyProtection="0"/>
    <xf numFmtId="0" fontId="1" fillId="0" borderId="0"/>
  </cellStyleXfs>
  <cellXfs count="296">
    <xf numFmtId="0" fontId="0" fillId="0" borderId="0" xfId="0"/>
    <xf numFmtId="0" fontId="0" fillId="0" borderId="0" xfId="0" applyFill="1" applyBorder="1" applyAlignment="1">
      <alignment horizontal="left" vertical="top"/>
    </xf>
    <xf numFmtId="0" fontId="4" fillId="2" borderId="2"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3" xfId="0" applyFill="1" applyBorder="1" applyAlignment="1">
      <alignment horizontal="justify" vertical="center" wrapText="1"/>
    </xf>
    <xf numFmtId="0" fontId="2" fillId="2" borderId="3" xfId="0" applyFont="1" applyFill="1" applyBorder="1" applyAlignment="1">
      <alignment horizontal="center" vertical="center" wrapText="1"/>
    </xf>
    <xf numFmtId="9" fontId="0" fillId="2" borderId="3" xfId="1" applyFont="1" applyFill="1" applyBorder="1" applyAlignment="1">
      <alignment horizontal="center" vertical="center" wrapText="1"/>
    </xf>
    <xf numFmtId="0" fontId="2" fillId="2" borderId="3" xfId="0" applyFont="1" applyFill="1" applyBorder="1" applyAlignment="1">
      <alignment vertical="center" wrapText="1"/>
    </xf>
    <xf numFmtId="0" fontId="5" fillId="2" borderId="4" xfId="0" applyFont="1" applyFill="1" applyBorder="1" applyAlignment="1">
      <alignment horizontal="right" vertical="center" wrapText="1"/>
    </xf>
    <xf numFmtId="0" fontId="6"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9" fontId="8" fillId="3" borderId="5" xfId="1" applyFont="1" applyFill="1" applyBorder="1" applyAlignment="1">
      <alignment horizontal="center" vertical="center" wrapText="1"/>
    </xf>
    <xf numFmtId="0" fontId="8" fillId="3" borderId="5" xfId="0" applyFont="1" applyFill="1" applyBorder="1" applyAlignment="1">
      <alignment horizontal="center" vertical="center" wrapText="1"/>
    </xf>
    <xf numFmtId="1" fontId="11" fillId="0" borderId="5" xfId="0" applyNumberFormat="1" applyFont="1" applyFill="1" applyBorder="1" applyAlignment="1">
      <alignment horizontal="center" vertical="center" shrinkToFit="1"/>
    </xf>
    <xf numFmtId="0" fontId="10" fillId="0" borderId="5" xfId="0" applyFont="1" applyFill="1" applyBorder="1" applyAlignment="1">
      <alignment horizontal="justify" vertical="center" wrapText="1"/>
    </xf>
    <xf numFmtId="0" fontId="10" fillId="0" borderId="5" xfId="0" applyFont="1" applyFill="1" applyBorder="1" applyAlignment="1">
      <alignment horizontal="left" vertical="center" wrapText="1"/>
    </xf>
    <xf numFmtId="1" fontId="12" fillId="0" borderId="5" xfId="0" applyNumberFormat="1" applyFont="1" applyFill="1" applyBorder="1" applyAlignment="1">
      <alignment horizontal="center" vertical="center" shrinkToFit="1"/>
    </xf>
    <xf numFmtId="0" fontId="10" fillId="0" borderId="5" xfId="0" applyFont="1" applyFill="1" applyBorder="1" applyAlignment="1">
      <alignment horizontal="center" vertical="center" wrapText="1"/>
    </xf>
    <xf numFmtId="9" fontId="12" fillId="0" borderId="5" xfId="1" applyFont="1" applyFill="1" applyBorder="1" applyAlignment="1">
      <alignment horizontal="center" vertical="center" shrinkToFit="1"/>
    </xf>
    <xf numFmtId="0" fontId="5" fillId="0" borderId="5" xfId="0" applyFont="1" applyFill="1" applyBorder="1" applyAlignment="1">
      <alignment horizontal="left" vertical="center" wrapText="1"/>
    </xf>
    <xf numFmtId="0" fontId="0" fillId="0" borderId="0" xfId="0" applyFill="1" applyBorder="1" applyAlignment="1">
      <alignment horizontal="left" vertical="center"/>
    </xf>
    <xf numFmtId="9" fontId="12" fillId="0" borderId="5" xfId="0" applyNumberFormat="1" applyFont="1" applyFill="1" applyBorder="1" applyAlignment="1">
      <alignment horizontal="center" vertical="center" shrinkToFit="1"/>
    </xf>
    <xf numFmtId="9" fontId="5" fillId="0" borderId="5" xfId="1" applyFont="1" applyFill="1" applyBorder="1" applyAlignment="1">
      <alignment horizontal="left" vertical="center" wrapText="1"/>
    </xf>
    <xf numFmtId="1" fontId="12" fillId="2" borderId="5" xfId="0" applyNumberFormat="1" applyFont="1" applyFill="1" applyBorder="1" applyAlignment="1">
      <alignment horizontal="center" vertical="center" shrinkToFit="1"/>
    </xf>
    <xf numFmtId="9" fontId="13" fillId="0" borderId="5" xfId="0" applyNumberFormat="1" applyFont="1" applyFill="1" applyBorder="1" applyAlignment="1">
      <alignment horizontal="center" vertical="center" wrapText="1"/>
    </xf>
    <xf numFmtId="9" fontId="12" fillId="2" borderId="5" xfId="1" applyFont="1" applyFill="1" applyBorder="1" applyAlignment="1">
      <alignment horizontal="center" vertical="center" shrinkToFit="1"/>
    </xf>
    <xf numFmtId="0" fontId="5" fillId="0" borderId="5" xfId="0" applyFont="1" applyFill="1" applyBorder="1" applyAlignment="1">
      <alignment horizontal="center" vertical="center" wrapText="1"/>
    </xf>
    <xf numFmtId="0" fontId="0" fillId="0" borderId="0" xfId="0" applyFill="1" applyBorder="1" applyAlignment="1">
      <alignment horizontal="center" vertical="top"/>
    </xf>
    <xf numFmtId="0" fontId="0" fillId="0" borderId="0" xfId="0" applyFill="1" applyBorder="1" applyAlignment="1">
      <alignment horizontal="justify" vertical="top"/>
    </xf>
    <xf numFmtId="1" fontId="0" fillId="0" borderId="0" xfId="0" applyNumberFormat="1" applyFill="1" applyBorder="1" applyAlignment="1">
      <alignment horizontal="center" vertical="center"/>
    </xf>
    <xf numFmtId="0" fontId="0" fillId="0" borderId="0" xfId="0" applyFill="1" applyBorder="1" applyAlignment="1">
      <alignment horizontal="center" vertical="center"/>
    </xf>
    <xf numFmtId="9" fontId="0" fillId="0" borderId="0" xfId="1" applyFont="1" applyFill="1" applyBorder="1" applyAlignment="1">
      <alignment horizontal="left" vertical="top"/>
    </xf>
    <xf numFmtId="9" fontId="12" fillId="4" borderId="5" xfId="1" applyFont="1" applyFill="1" applyBorder="1" applyAlignment="1">
      <alignment horizontal="center" vertical="center" shrinkToFit="1"/>
    </xf>
    <xf numFmtId="0" fontId="14" fillId="2" borderId="9" xfId="2" applyFont="1" applyFill="1" applyBorder="1" applyAlignment="1">
      <alignment vertical="center"/>
    </xf>
    <xf numFmtId="0" fontId="14" fillId="2" borderId="9" xfId="2" applyFont="1" applyFill="1" applyBorder="1" applyAlignment="1">
      <alignment vertical="center" wrapText="1"/>
    </xf>
    <xf numFmtId="0" fontId="14" fillId="2" borderId="9" xfId="2" applyFont="1" applyFill="1" applyBorder="1" applyAlignment="1"/>
    <xf numFmtId="9" fontId="0" fillId="0" borderId="0" xfId="1" applyFont="1"/>
    <xf numFmtId="0" fontId="14" fillId="2" borderId="0" xfId="2" applyFont="1" applyFill="1" applyAlignment="1"/>
    <xf numFmtId="0" fontId="17" fillId="0" borderId="0" xfId="3" applyFont="1" applyAlignment="1"/>
    <xf numFmtId="0" fontId="17" fillId="0" borderId="0" xfId="3" applyFont="1" applyAlignment="1">
      <alignment horizontal="center"/>
    </xf>
    <xf numFmtId="0" fontId="16" fillId="0" borderId="0" xfId="3" applyFont="1" applyAlignment="1"/>
    <xf numFmtId="9" fontId="0" fillId="0" borderId="0" xfId="4" applyNumberFormat="1" applyFont="1" applyAlignment="1"/>
    <xf numFmtId="9" fontId="17" fillId="0" borderId="0" xfId="3" applyNumberFormat="1" applyFont="1" applyAlignment="1"/>
    <xf numFmtId="0" fontId="10" fillId="0" borderId="10" xfId="0" applyFont="1" applyFill="1" applyBorder="1" applyAlignment="1">
      <alignment horizontal="center" vertical="center" wrapText="1"/>
    </xf>
    <xf numFmtId="1" fontId="11" fillId="0" borderId="10" xfId="0" applyNumberFormat="1" applyFont="1" applyFill="1" applyBorder="1" applyAlignment="1">
      <alignment horizontal="center" vertical="center" shrinkToFit="1"/>
    </xf>
    <xf numFmtId="0" fontId="10" fillId="0" borderId="10" xfId="0" applyFont="1" applyFill="1" applyBorder="1" applyAlignment="1">
      <alignment horizontal="justify" vertical="center" wrapText="1"/>
    </xf>
    <xf numFmtId="0" fontId="10" fillId="0" borderId="10" xfId="0" applyFont="1" applyFill="1" applyBorder="1" applyAlignment="1">
      <alignment horizontal="left" vertical="center" wrapText="1"/>
    </xf>
    <xf numFmtId="1" fontId="12" fillId="0" borderId="10" xfId="0" applyNumberFormat="1" applyFont="1" applyFill="1" applyBorder="1" applyAlignment="1">
      <alignment horizontal="center" vertical="center" shrinkToFit="1"/>
    </xf>
    <xf numFmtId="1" fontId="11" fillId="0" borderId="13" xfId="0" applyNumberFormat="1" applyFont="1" applyFill="1" applyBorder="1" applyAlignment="1">
      <alignment horizontal="center" vertical="center" shrinkToFit="1"/>
    </xf>
    <xf numFmtId="0" fontId="10" fillId="0" borderId="13" xfId="0" applyFont="1" applyFill="1" applyBorder="1" applyAlignment="1">
      <alignment horizontal="justify" vertical="center" wrapText="1"/>
    </xf>
    <xf numFmtId="0" fontId="10" fillId="0" borderId="13" xfId="0" applyFont="1" applyFill="1" applyBorder="1" applyAlignment="1">
      <alignment horizontal="left" vertical="center" wrapText="1"/>
    </xf>
    <xf numFmtId="1" fontId="12" fillId="0" borderId="13" xfId="0" applyNumberFormat="1" applyFont="1" applyFill="1" applyBorder="1" applyAlignment="1">
      <alignment horizontal="center" vertical="center" shrinkToFit="1"/>
    </xf>
    <xf numFmtId="0" fontId="10" fillId="0" borderId="13" xfId="0" applyFont="1" applyFill="1" applyBorder="1" applyAlignment="1">
      <alignment horizontal="center" vertical="center" wrapText="1"/>
    </xf>
    <xf numFmtId="9" fontId="12" fillId="4" borderId="13" xfId="1" applyFont="1" applyFill="1" applyBorder="1" applyAlignment="1">
      <alignment horizontal="center" vertical="center" shrinkToFit="1"/>
    </xf>
    <xf numFmtId="9" fontId="12" fillId="0" borderId="13" xfId="1" applyFont="1" applyFill="1" applyBorder="1" applyAlignment="1">
      <alignment horizontal="center" vertical="center" shrinkToFit="1"/>
    </xf>
    <xf numFmtId="1" fontId="12" fillId="2" borderId="10" xfId="0" applyNumberFormat="1" applyFont="1" applyFill="1" applyBorder="1" applyAlignment="1">
      <alignment horizontal="center" vertical="center" shrinkToFit="1"/>
    </xf>
    <xf numFmtId="9" fontId="12" fillId="5" borderId="10" xfId="1" applyFont="1" applyFill="1" applyBorder="1" applyAlignment="1">
      <alignment horizontal="center" vertical="center" shrinkToFit="1"/>
    </xf>
    <xf numFmtId="9" fontId="0" fillId="2" borderId="9" xfId="4" applyFont="1" applyFill="1" applyBorder="1" applyAlignment="1">
      <alignment horizontal="center" vertical="center"/>
    </xf>
    <xf numFmtId="9" fontId="18" fillId="0" borderId="5" xfId="1" applyFont="1" applyFill="1" applyBorder="1" applyAlignment="1">
      <alignment horizontal="center" vertical="center" shrinkToFit="1"/>
    </xf>
    <xf numFmtId="9" fontId="18" fillId="0" borderId="10" xfId="1" applyFont="1" applyFill="1" applyBorder="1" applyAlignment="1">
      <alignment horizontal="center" vertical="center" shrinkToFit="1"/>
    </xf>
    <xf numFmtId="9" fontId="18" fillId="0" borderId="13" xfId="1" applyFont="1" applyFill="1" applyBorder="1" applyAlignment="1">
      <alignment horizontal="center" vertical="center" shrinkToFit="1"/>
    </xf>
    <xf numFmtId="0" fontId="19" fillId="6" borderId="16" xfId="2" applyFont="1" applyFill="1" applyBorder="1" applyAlignment="1">
      <alignment horizontal="justify" vertical="center" wrapText="1"/>
    </xf>
    <xf numFmtId="0" fontId="20" fillId="6" borderId="16" xfId="2" applyFont="1" applyFill="1" applyBorder="1" applyAlignment="1">
      <alignment horizontal="justify" vertical="center" wrapText="1"/>
    </xf>
    <xf numFmtId="0" fontId="20" fillId="6" borderId="16" xfId="2" applyFont="1" applyFill="1" applyBorder="1" applyAlignment="1">
      <alignment vertical="center" wrapText="1"/>
    </xf>
    <xf numFmtId="9" fontId="0" fillId="0" borderId="0" xfId="0" applyNumberFormat="1" applyFill="1" applyBorder="1" applyAlignment="1">
      <alignment horizontal="center" vertical="center"/>
    </xf>
    <xf numFmtId="0" fontId="21" fillId="0" borderId="0" xfId="3" applyFont="1"/>
    <xf numFmtId="0" fontId="17" fillId="0" borderId="0" xfId="3" applyFont="1" applyAlignment="1">
      <alignment horizontal="center" vertical="center" wrapText="1"/>
    </xf>
    <xf numFmtId="0" fontId="17" fillId="0" borderId="0" xfId="3" applyFont="1" applyAlignment="1">
      <alignment vertical="center" wrapText="1"/>
    </xf>
    <xf numFmtId="0" fontId="17" fillId="0" borderId="0" xfId="3" applyFont="1" applyAlignment="1" applyProtection="1">
      <alignment vertical="center" wrapText="1"/>
    </xf>
    <xf numFmtId="0" fontId="17" fillId="0" borderId="0" xfId="3" applyFont="1" applyAlignment="1" applyProtection="1">
      <alignment horizontal="justify" vertical="center"/>
    </xf>
    <xf numFmtId="0" fontId="17" fillId="0" borderId="0" xfId="3" applyFont="1" applyAlignment="1" applyProtection="1">
      <alignment horizontal="center" vertical="center"/>
    </xf>
    <xf numFmtId="1" fontId="17" fillId="0" borderId="0" xfId="3" applyNumberFormat="1" applyFont="1" applyAlignment="1" applyProtection="1">
      <alignment horizontal="center" vertical="center"/>
    </xf>
    <xf numFmtId="0" fontId="17" fillId="0" borderId="0" xfId="3" applyFont="1" applyAlignment="1" applyProtection="1">
      <alignment horizontal="justify"/>
    </xf>
    <xf numFmtId="0" fontId="17" fillId="0" borderId="24" xfId="3" applyFont="1" applyBorder="1" applyAlignment="1">
      <alignment vertical="center" wrapText="1"/>
    </xf>
    <xf numFmtId="0" fontId="17" fillId="0" borderId="0" xfId="3" applyFont="1" applyBorder="1" applyAlignment="1" applyProtection="1">
      <alignment vertical="center" wrapText="1"/>
    </xf>
    <xf numFmtId="0" fontId="17" fillId="0" borderId="0" xfId="3" applyFont="1" applyAlignment="1" applyProtection="1">
      <alignment horizontal="justify" vertical="center" wrapText="1"/>
    </xf>
    <xf numFmtId="0" fontId="17" fillId="0" borderId="0" xfId="3" applyFont="1" applyAlignment="1" applyProtection="1">
      <alignment horizontal="center" vertical="center" wrapText="1"/>
    </xf>
    <xf numFmtId="1" fontId="17" fillId="0" borderId="0" xfId="3" applyNumberFormat="1" applyFont="1" applyAlignment="1" applyProtection="1">
      <alignment horizontal="center" vertical="center" wrapText="1"/>
    </xf>
    <xf numFmtId="0" fontId="17" fillId="0" borderId="26" xfId="3" applyFont="1" applyBorder="1" applyAlignment="1">
      <alignment vertical="center" wrapText="1"/>
    </xf>
    <xf numFmtId="0" fontId="17" fillId="0" borderId="31" xfId="3" applyFont="1" applyBorder="1" applyAlignment="1">
      <alignment vertical="center" wrapText="1"/>
    </xf>
    <xf numFmtId="0" fontId="24" fillId="0" borderId="0" xfId="3" applyFont="1" applyBorder="1" applyAlignment="1" applyProtection="1">
      <alignment horizontal="center" vertical="center" wrapText="1"/>
    </xf>
    <xf numFmtId="0" fontId="22" fillId="0" borderId="0" xfId="3" applyFont="1" applyBorder="1" applyProtection="1"/>
    <xf numFmtId="0" fontId="26" fillId="7" borderId="8" xfId="3" applyFont="1" applyFill="1" applyBorder="1" applyAlignment="1">
      <alignment horizontal="center" vertical="center" wrapText="1"/>
    </xf>
    <xf numFmtId="0" fontId="26" fillId="7" borderId="5" xfId="3" applyFont="1" applyFill="1" applyBorder="1" applyAlignment="1">
      <alignment horizontal="center" vertical="center" wrapText="1"/>
    </xf>
    <xf numFmtId="0" fontId="26" fillId="7" borderId="5" xfId="3" applyFont="1" applyFill="1" applyBorder="1" applyAlignment="1">
      <alignment vertical="center" wrapText="1"/>
    </xf>
    <xf numFmtId="0" fontId="27" fillId="7" borderId="8" xfId="3" applyFont="1" applyFill="1" applyBorder="1" applyAlignment="1" applyProtection="1">
      <alignment horizontal="center" vertical="center" wrapText="1"/>
    </xf>
    <xf numFmtId="1" fontId="27" fillId="7" borderId="8" xfId="3" applyNumberFormat="1" applyFont="1" applyFill="1" applyBorder="1" applyAlignment="1" applyProtection="1">
      <alignment horizontal="center" vertical="center" wrapText="1"/>
    </xf>
    <xf numFmtId="0" fontId="26" fillId="7" borderId="5" xfId="3" applyFont="1" applyFill="1" applyBorder="1" applyAlignment="1" applyProtection="1">
      <alignment horizontal="center" vertical="center" wrapText="1"/>
    </xf>
    <xf numFmtId="0" fontId="17" fillId="0" borderId="5" xfId="3" applyFont="1" applyBorder="1" applyAlignment="1">
      <alignment horizontal="center" vertical="center" wrapText="1"/>
    </xf>
    <xf numFmtId="0" fontId="17" fillId="0" borderId="5" xfId="3" applyFont="1" applyBorder="1" applyAlignment="1">
      <alignment horizontal="left" vertical="center" wrapText="1"/>
    </xf>
    <xf numFmtId="0" fontId="28" fillId="0" borderId="5" xfId="3" applyFont="1" applyBorder="1" applyAlignment="1">
      <alignment horizontal="center" vertical="center" wrapText="1"/>
    </xf>
    <xf numFmtId="9" fontId="17" fillId="0" borderId="5" xfId="3" applyNumberFormat="1" applyFont="1" applyBorder="1" applyAlignment="1">
      <alignment horizontal="center" vertical="center" wrapText="1"/>
    </xf>
    <xf numFmtId="164" fontId="17" fillId="0" borderId="5" xfId="3" applyNumberFormat="1" applyFont="1" applyBorder="1" applyAlignment="1">
      <alignment horizontal="center" vertical="center" wrapText="1"/>
    </xf>
    <xf numFmtId="0" fontId="17" fillId="0" borderId="5" xfId="3" applyFont="1" applyBorder="1" applyAlignment="1" applyProtection="1">
      <alignment horizontal="center" vertical="center" wrapText="1"/>
    </xf>
    <xf numFmtId="1" fontId="17" fillId="0" borderId="5" xfId="3" applyNumberFormat="1" applyFont="1" applyBorder="1" applyAlignment="1" applyProtection="1">
      <alignment horizontal="center" vertical="center" wrapText="1"/>
    </xf>
    <xf numFmtId="0" fontId="17" fillId="0" borderId="5" xfId="3" applyFont="1" applyBorder="1" applyAlignment="1" applyProtection="1">
      <alignment horizontal="justify" vertical="center" wrapText="1"/>
    </xf>
    <xf numFmtId="9" fontId="17" fillId="4" borderId="1" xfId="3" applyNumberFormat="1" applyFont="1" applyFill="1" applyBorder="1" applyAlignment="1" applyProtection="1">
      <alignment horizontal="center" vertical="center" wrapText="1"/>
    </xf>
    <xf numFmtId="0" fontId="17" fillId="0" borderId="38" xfId="3" applyFont="1" applyBorder="1" applyAlignment="1" applyProtection="1">
      <alignment horizontal="justify" vertical="center" wrapText="1"/>
    </xf>
    <xf numFmtId="0" fontId="17" fillId="0" borderId="5" xfId="3" applyFont="1" applyBorder="1" applyAlignment="1">
      <alignment vertical="center" wrapText="1"/>
    </xf>
    <xf numFmtId="9" fontId="17" fillId="4" borderId="38" xfId="3" applyNumberFormat="1" applyFont="1" applyFill="1" applyBorder="1" applyAlignment="1" applyProtection="1">
      <alignment horizontal="center" vertical="center" wrapText="1"/>
    </xf>
    <xf numFmtId="0" fontId="17" fillId="0" borderId="5" xfId="3" applyFont="1" applyBorder="1" applyAlignment="1" applyProtection="1">
      <alignment horizontal="left" vertical="center" wrapText="1"/>
    </xf>
    <xf numFmtId="9" fontId="21" fillId="4" borderId="5" xfId="3" applyNumberFormat="1" applyFont="1" applyFill="1" applyBorder="1" applyAlignment="1" applyProtection="1">
      <alignment horizontal="center" vertical="center" wrapText="1"/>
    </xf>
    <xf numFmtId="0" fontId="17" fillId="0" borderId="7" xfId="3" applyFont="1" applyBorder="1" applyAlignment="1" applyProtection="1">
      <alignment horizontal="justify" vertical="center" wrapText="1"/>
    </xf>
    <xf numFmtId="0" fontId="17" fillId="0" borderId="40" xfId="3" applyFont="1" applyBorder="1" applyAlignment="1" applyProtection="1">
      <alignment horizontal="justify" vertical="center" wrapText="1"/>
    </xf>
    <xf numFmtId="0" fontId="17" fillId="0" borderId="5" xfId="3" quotePrefix="1" applyFont="1" applyBorder="1" applyAlignment="1">
      <alignment horizontal="left" vertical="center" wrapText="1"/>
    </xf>
    <xf numFmtId="9" fontId="17" fillId="4" borderId="7" xfId="3" applyNumberFormat="1" applyFont="1" applyFill="1" applyBorder="1" applyAlignment="1" applyProtection="1">
      <alignment horizontal="center" vertical="center" wrapText="1"/>
    </xf>
    <xf numFmtId="0" fontId="17" fillId="0" borderId="2" xfId="3" applyFont="1" applyBorder="1" applyAlignment="1" applyProtection="1">
      <alignment horizontal="justify" vertical="center" wrapText="1"/>
    </xf>
    <xf numFmtId="0" fontId="17" fillId="0" borderId="6" xfId="3" applyFont="1" applyBorder="1" applyAlignment="1" applyProtection="1">
      <alignment vertical="center" wrapText="1"/>
    </xf>
    <xf numFmtId="0" fontId="17" fillId="0" borderId="7" xfId="3" applyFont="1" applyBorder="1" applyAlignment="1" applyProtection="1">
      <alignment vertical="center" wrapText="1"/>
    </xf>
    <xf numFmtId="0" fontId="17" fillId="0" borderId="5" xfId="3" quotePrefix="1" applyFont="1" applyBorder="1" applyAlignment="1">
      <alignment vertical="center" wrapText="1"/>
    </xf>
    <xf numFmtId="9" fontId="21" fillId="5" borderId="5" xfId="3" applyNumberFormat="1" applyFont="1" applyFill="1" applyBorder="1" applyAlignment="1" applyProtection="1">
      <alignment horizontal="center" vertical="center" wrapText="1"/>
    </xf>
    <xf numFmtId="0" fontId="17" fillId="0" borderId="8" xfId="3" applyFont="1" applyBorder="1" applyAlignment="1" applyProtection="1">
      <alignment vertical="center" wrapText="1"/>
    </xf>
    <xf numFmtId="0" fontId="21" fillId="0" borderId="5" xfId="3" applyFont="1" applyBorder="1" applyAlignment="1" applyProtection="1">
      <alignment horizontal="center" vertical="center" wrapText="1"/>
    </xf>
    <xf numFmtId="1" fontId="21" fillId="0" borderId="5" xfId="3" applyNumberFormat="1" applyFont="1" applyBorder="1" applyAlignment="1" applyProtection="1">
      <alignment horizontal="center" vertical="center" wrapText="1"/>
    </xf>
    <xf numFmtId="0" fontId="28" fillId="0" borderId="0" xfId="3" applyFont="1" applyAlignment="1">
      <alignment vertical="center" wrapText="1"/>
    </xf>
    <xf numFmtId="0" fontId="21" fillId="0" borderId="41" xfId="3" applyFont="1" applyBorder="1" applyAlignment="1" applyProtection="1">
      <alignment horizontal="justify" vertical="center" wrapText="1"/>
    </xf>
    <xf numFmtId="0" fontId="17" fillId="0" borderId="5" xfId="3" applyFont="1" applyBorder="1" applyAlignment="1" applyProtection="1">
      <alignment vertical="center" wrapText="1"/>
    </xf>
    <xf numFmtId="3" fontId="17" fillId="0" borderId="5" xfId="3" applyNumberFormat="1" applyFont="1" applyBorder="1" applyAlignment="1">
      <alignment horizontal="center" vertical="center" wrapText="1"/>
    </xf>
    <xf numFmtId="9" fontId="28" fillId="0" borderId="5" xfId="3" applyNumberFormat="1" applyFont="1" applyBorder="1" applyAlignment="1">
      <alignment horizontal="center" vertical="center" wrapText="1"/>
    </xf>
    <xf numFmtId="0" fontId="17" fillId="0" borderId="38" xfId="3" applyFont="1" applyBorder="1" applyAlignment="1" applyProtection="1">
      <alignment horizontal="center" vertical="center" wrapText="1"/>
    </xf>
    <xf numFmtId="0" fontId="17" fillId="0" borderId="9" xfId="3" applyFont="1" applyBorder="1" applyAlignment="1" applyProtection="1">
      <alignment vertical="center" wrapText="1"/>
    </xf>
    <xf numFmtId="0" fontId="17" fillId="0" borderId="8" xfId="3" applyFont="1" applyBorder="1" applyAlignment="1" applyProtection="1">
      <alignment horizontal="justify" vertical="center"/>
    </xf>
    <xf numFmtId="0" fontId="17" fillId="0" borderId="5" xfId="3" applyFont="1" applyBorder="1" applyAlignment="1" applyProtection="1">
      <alignment horizontal="justify" vertical="center"/>
    </xf>
    <xf numFmtId="0" fontId="17" fillId="0" borderId="6" xfId="3" applyFont="1" applyBorder="1" applyAlignment="1" applyProtection="1">
      <alignment horizontal="justify" vertical="center" wrapText="1"/>
    </xf>
    <xf numFmtId="0" fontId="21" fillId="0" borderId="38" xfId="3" applyFont="1" applyBorder="1" applyAlignment="1" applyProtection="1">
      <alignment horizontal="center" vertical="center" wrapText="1"/>
    </xf>
    <xf numFmtId="9" fontId="17" fillId="4" borderId="5" xfId="3" applyNumberFormat="1" applyFont="1" applyFill="1" applyBorder="1" applyAlignment="1" applyProtection="1">
      <alignment horizontal="center" vertical="center" wrapText="1"/>
    </xf>
    <xf numFmtId="0" fontId="21" fillId="0" borderId="38" xfId="3" applyFont="1" applyBorder="1" applyAlignment="1" applyProtection="1">
      <alignment horizontal="justify" vertical="center" wrapText="1"/>
    </xf>
    <xf numFmtId="0" fontId="17" fillId="0" borderId="8" xfId="3" applyFont="1" applyBorder="1" applyAlignment="1" applyProtection="1">
      <alignment horizontal="justify"/>
    </xf>
    <xf numFmtId="0" fontId="17" fillId="0" borderId="5" xfId="3" applyFont="1" applyBorder="1" applyAlignment="1" applyProtection="1">
      <alignment horizontal="justify"/>
    </xf>
    <xf numFmtId="0" fontId="17" fillId="0" borderId="0" xfId="3" applyFont="1"/>
    <xf numFmtId="0" fontId="22" fillId="0" borderId="5" xfId="3" applyFont="1" applyBorder="1" applyAlignment="1" applyProtection="1">
      <alignment horizontal="center" vertical="center" wrapText="1"/>
    </xf>
    <xf numFmtId="1" fontId="22" fillId="0" borderId="5" xfId="3" applyNumberFormat="1" applyFont="1" applyBorder="1" applyAlignment="1" applyProtection="1">
      <alignment horizontal="center" vertical="center" wrapText="1"/>
    </xf>
    <xf numFmtId="9" fontId="22" fillId="0" borderId="5" xfId="3" applyNumberFormat="1" applyFont="1" applyBorder="1" applyAlignment="1" applyProtection="1">
      <alignment horizontal="center" vertical="center" wrapText="1"/>
    </xf>
    <xf numFmtId="9" fontId="22" fillId="0" borderId="38" xfId="3" applyNumberFormat="1" applyFont="1" applyBorder="1" applyAlignment="1" applyProtection="1">
      <alignment horizontal="justify" vertical="center" wrapText="1"/>
    </xf>
    <xf numFmtId="9" fontId="17" fillId="0" borderId="5" xfId="3" applyNumberFormat="1" applyFont="1" applyBorder="1" applyAlignment="1" applyProtection="1">
      <alignment vertical="center" wrapText="1"/>
    </xf>
    <xf numFmtId="9" fontId="22" fillId="0" borderId="5" xfId="3" applyNumberFormat="1" applyFont="1" applyBorder="1" applyAlignment="1" applyProtection="1">
      <alignment vertical="center" wrapText="1"/>
    </xf>
    <xf numFmtId="0" fontId="21" fillId="0" borderId="43" xfId="3" applyFont="1" applyBorder="1" applyAlignment="1" applyProtection="1">
      <alignment horizontal="justify" vertical="center" wrapText="1"/>
    </xf>
    <xf numFmtId="0" fontId="17" fillId="0" borderId="5" xfId="3" applyFont="1" applyBorder="1" applyAlignment="1" applyProtection="1">
      <alignment horizontal="center" vertical="center"/>
    </xf>
    <xf numFmtId="1" fontId="17" fillId="0" borderId="5" xfId="3" applyNumberFormat="1" applyFont="1" applyBorder="1" applyAlignment="1" applyProtection="1">
      <alignment horizontal="center" vertical="center"/>
    </xf>
    <xf numFmtId="0" fontId="17" fillId="0" borderId="5" xfId="3" applyFont="1" applyBorder="1" applyAlignment="1" applyProtection="1">
      <alignment horizontal="center"/>
    </xf>
    <xf numFmtId="0" fontId="21" fillId="0" borderId="0" xfId="3" applyFont="1" applyAlignment="1">
      <alignment vertical="center" wrapText="1"/>
    </xf>
    <xf numFmtId="0" fontId="21" fillId="0" borderId="0" xfId="3" applyFont="1" applyAlignment="1" applyProtection="1">
      <alignment vertical="center" wrapText="1"/>
    </xf>
    <xf numFmtId="0" fontId="17" fillId="0" borderId="0" xfId="3" applyFont="1" applyAlignment="1" applyProtection="1">
      <alignment horizontal="center"/>
    </xf>
    <xf numFmtId="0" fontId="17" fillId="0" borderId="0" xfId="3" applyFont="1" applyAlignment="1" applyProtection="1"/>
    <xf numFmtId="0" fontId="33" fillId="10" borderId="9" xfId="3" applyFont="1" applyFill="1" applyBorder="1" applyAlignment="1">
      <alignment horizontal="center" vertical="center" wrapText="1"/>
    </xf>
    <xf numFmtId="0" fontId="32" fillId="10" borderId="9" xfId="3" applyFont="1" applyFill="1" applyBorder="1" applyAlignment="1">
      <alignment horizontal="center" vertical="center" wrapText="1"/>
    </xf>
    <xf numFmtId="0" fontId="17" fillId="10" borderId="9" xfId="3" applyFont="1" applyFill="1" applyBorder="1" applyAlignment="1">
      <alignment horizontal="center" vertical="center"/>
    </xf>
    <xf numFmtId="9" fontId="17" fillId="10" borderId="9" xfId="4" applyFont="1" applyFill="1" applyBorder="1" applyAlignment="1">
      <alignment horizontal="center" vertical="center"/>
    </xf>
    <xf numFmtId="0" fontId="17" fillId="11" borderId="9" xfId="3" applyFont="1" applyFill="1" applyBorder="1" applyAlignment="1">
      <alignment horizontal="center"/>
    </xf>
    <xf numFmtId="9" fontId="17" fillId="11" borderId="9" xfId="3" applyNumberFormat="1" applyFont="1" applyFill="1" applyBorder="1" applyAlignment="1">
      <alignment horizontal="center" vertical="center"/>
    </xf>
    <xf numFmtId="9" fontId="0" fillId="0" borderId="0" xfId="4" applyFont="1" applyAlignment="1">
      <alignment horizontal="center"/>
    </xf>
    <xf numFmtId="0" fontId="34" fillId="0" borderId="0" xfId="3" applyFont="1" applyAlignment="1">
      <alignment horizontal="center"/>
    </xf>
    <xf numFmtId="0" fontId="17" fillId="0" borderId="0" xfId="5" applyFont="1" applyFill="1" applyBorder="1" applyAlignment="1">
      <alignment horizontal="center" vertical="center" wrapText="1"/>
    </xf>
    <xf numFmtId="17" fontId="17" fillId="0" borderId="0" xfId="3" applyNumberFormat="1" applyFont="1" applyAlignment="1">
      <alignment horizontal="center"/>
    </xf>
    <xf numFmtId="0" fontId="17" fillId="0" borderId="0" xfId="3" applyFont="1" applyFill="1" applyBorder="1" applyAlignment="1"/>
    <xf numFmtId="0" fontId="17" fillId="0" borderId="0" xfId="3" applyFont="1" applyAlignment="1">
      <alignment horizontal="center" vertical="center"/>
    </xf>
    <xf numFmtId="0" fontId="1" fillId="0" borderId="9" xfId="5" applyBorder="1" applyAlignment="1">
      <alignment horizontal="left" vertical="center" wrapText="1"/>
    </xf>
    <xf numFmtId="0" fontId="17" fillId="0" borderId="0" xfId="3" applyFont="1" applyFill="1" applyAlignment="1"/>
    <xf numFmtId="0" fontId="36" fillId="0" borderId="9" xfId="5" applyFont="1" applyBorder="1" applyAlignment="1">
      <alignment horizontal="left" vertical="center" wrapText="1"/>
    </xf>
    <xf numFmtId="0" fontId="37" fillId="0" borderId="9" xfId="5" applyFont="1" applyFill="1" applyBorder="1" applyAlignment="1">
      <alignment horizontal="left" vertical="center" wrapText="1"/>
    </xf>
    <xf numFmtId="0" fontId="28" fillId="0" borderId="9" xfId="3" applyFont="1" applyBorder="1" applyAlignment="1">
      <alignment horizontal="center" vertical="center"/>
    </xf>
    <xf numFmtId="0" fontId="28" fillId="2" borderId="9" xfId="3" applyFont="1" applyFill="1" applyBorder="1" applyAlignment="1">
      <alignment horizontal="center" vertical="center"/>
    </xf>
    <xf numFmtId="0" fontId="36" fillId="12" borderId="9" xfId="5" applyFont="1" applyFill="1" applyBorder="1" applyAlignment="1">
      <alignment horizontal="left" vertical="center" wrapText="1"/>
    </xf>
    <xf numFmtId="0" fontId="28" fillId="12" borderId="9" xfId="3" applyFont="1" applyFill="1" applyBorder="1" applyAlignment="1">
      <alignment horizontal="center" vertical="center"/>
    </xf>
    <xf numFmtId="0" fontId="28" fillId="12" borderId="9" xfId="3" applyFont="1" applyFill="1" applyBorder="1" applyAlignment="1">
      <alignment horizontal="center"/>
    </xf>
    <xf numFmtId="0" fontId="17" fillId="0" borderId="9" xfId="3"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5" xfId="0" applyFont="1" applyFill="1" applyBorder="1" applyAlignment="1">
      <alignment horizontal="justify" vertical="center" wrapText="1"/>
    </xf>
    <xf numFmtId="0" fontId="14" fillId="0" borderId="0" xfId="0" applyFont="1" applyFill="1" applyBorder="1" applyAlignment="1">
      <alignment horizontal="left" vertical="top"/>
    </xf>
    <xf numFmtId="0" fontId="14" fillId="2" borderId="3" xfId="0" applyFont="1" applyFill="1" applyBorder="1" applyAlignment="1">
      <alignment horizontal="center" vertical="center" wrapText="1"/>
    </xf>
    <xf numFmtId="0" fontId="14" fillId="2" borderId="3" xfId="0" applyFont="1" applyFill="1" applyBorder="1" applyAlignment="1">
      <alignment horizontal="justify" vertical="center" wrapText="1"/>
    </xf>
    <xf numFmtId="9" fontId="14" fillId="2" borderId="3" xfId="1" applyFont="1" applyFill="1" applyBorder="1" applyAlignment="1">
      <alignment horizontal="center" vertical="center" wrapText="1"/>
    </xf>
    <xf numFmtId="0" fontId="14" fillId="2" borderId="3" xfId="0" applyFont="1" applyFill="1" applyBorder="1" applyAlignment="1">
      <alignment vertical="center" wrapText="1"/>
    </xf>
    <xf numFmtId="9" fontId="14" fillId="2" borderId="3" xfId="1" applyFont="1" applyFill="1" applyBorder="1" applyAlignment="1">
      <alignment vertical="center" wrapText="1"/>
    </xf>
    <xf numFmtId="0" fontId="12" fillId="2" borderId="4" xfId="0" applyFont="1" applyFill="1" applyBorder="1" applyAlignment="1">
      <alignment horizontal="right" vertical="center" wrapText="1"/>
    </xf>
    <xf numFmtId="9" fontId="12" fillId="0" borderId="5" xfId="1" applyFont="1" applyFill="1" applyBorder="1" applyAlignment="1">
      <alignment horizontal="center" vertical="center" wrapText="1"/>
    </xf>
    <xf numFmtId="0" fontId="14" fillId="0" borderId="0" xfId="0" applyFont="1" applyFill="1" applyBorder="1" applyAlignment="1">
      <alignment horizontal="left" vertical="center"/>
    </xf>
    <xf numFmtId="9" fontId="18" fillId="2" borderId="9" xfId="4" applyFont="1" applyFill="1" applyBorder="1" applyAlignment="1">
      <alignment horizontal="center" vertical="center"/>
    </xf>
    <xf numFmtId="9" fontId="12" fillId="0" borderId="5" xfId="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9" fontId="38" fillId="0" borderId="5"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9" fontId="12" fillId="0" borderId="13" xfId="1" applyFont="1" applyFill="1" applyBorder="1" applyAlignment="1">
      <alignment horizontal="center" vertical="center" wrapText="1"/>
    </xf>
    <xf numFmtId="9" fontId="18" fillId="2" borderId="17" xfId="4" applyFont="1" applyFill="1" applyBorder="1" applyAlignment="1">
      <alignment horizontal="center" vertical="center"/>
    </xf>
    <xf numFmtId="9" fontId="12" fillId="0" borderId="10" xfId="1" applyFont="1" applyFill="1" applyBorder="1" applyAlignment="1">
      <alignment horizontal="center" vertical="center" wrapText="1"/>
    </xf>
    <xf numFmtId="0" fontId="14" fillId="0" borderId="0" xfId="0" applyFont="1" applyFill="1" applyBorder="1" applyAlignment="1">
      <alignment horizontal="center" vertical="top"/>
    </xf>
    <xf numFmtId="0" fontId="14" fillId="0" borderId="0" xfId="0" applyFont="1" applyFill="1" applyBorder="1" applyAlignment="1">
      <alignment horizontal="justify" vertical="top"/>
    </xf>
    <xf numFmtId="9" fontId="14" fillId="0" borderId="0" xfId="1" applyFont="1" applyFill="1" applyBorder="1" applyAlignment="1">
      <alignment horizontal="left" vertical="top"/>
    </xf>
    <xf numFmtId="1"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0" fontId="14" fillId="0" borderId="3" xfId="0" applyFont="1" applyFill="1" applyBorder="1" applyAlignment="1">
      <alignment horizontal="right" vertical="center" wrapText="1"/>
    </xf>
    <xf numFmtId="0" fontId="31" fillId="0" borderId="9"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0" fillId="0" borderId="9" xfId="0" applyFill="1" applyBorder="1" applyAlignment="1">
      <alignment horizontal="center" vertical="center"/>
    </xf>
    <xf numFmtId="9" fontId="31" fillId="0" borderId="9" xfId="1" applyFont="1" applyFill="1" applyBorder="1" applyAlignment="1">
      <alignment horizontal="center" vertical="center"/>
    </xf>
    <xf numFmtId="0" fontId="0" fillId="0" borderId="9" xfId="0" applyFill="1" applyBorder="1" applyAlignment="1">
      <alignment horizontal="left" vertical="top"/>
    </xf>
    <xf numFmtId="0" fontId="39" fillId="0" borderId="9" xfId="0" applyFont="1" applyFill="1" applyBorder="1" applyAlignment="1">
      <alignment horizontal="left" vertical="center" wrapText="1"/>
    </xf>
    <xf numFmtId="9" fontId="12" fillId="4" borderId="10" xfId="1" applyFont="1" applyFill="1" applyBorder="1" applyAlignment="1">
      <alignment horizontal="center" vertical="center" shrinkToFit="1"/>
    </xf>
    <xf numFmtId="0" fontId="40" fillId="6" borderId="16" xfId="2" applyFont="1" applyFill="1" applyBorder="1" applyAlignment="1">
      <alignment horizontal="center" vertical="center" wrapText="1"/>
    </xf>
    <xf numFmtId="0" fontId="0" fillId="2" borderId="0" xfId="0" applyFill="1"/>
    <xf numFmtId="1" fontId="12" fillId="0" borderId="5" xfId="0" applyNumberFormat="1" applyFont="1" applyFill="1" applyBorder="1" applyAlignment="1">
      <alignment horizontal="justify" vertical="center" wrapText="1" shrinkToFit="1"/>
    </xf>
    <xf numFmtId="0" fontId="12" fillId="0" borderId="10" xfId="0" applyFont="1" applyFill="1" applyBorder="1" applyAlignment="1">
      <alignment horizontal="justify" vertical="center" wrapText="1"/>
    </xf>
    <xf numFmtId="0" fontId="12" fillId="0" borderId="14" xfId="0" applyFont="1" applyBorder="1" applyAlignment="1">
      <alignment horizontal="justify" wrapText="1"/>
    </xf>
    <xf numFmtId="0" fontId="10" fillId="0" borderId="15" xfId="0" applyFont="1" applyBorder="1" applyAlignment="1">
      <alignment horizontal="justify" vertical="center" wrapText="1"/>
    </xf>
    <xf numFmtId="0" fontId="12" fillId="0" borderId="15" xfId="0" applyFont="1" applyBorder="1" applyAlignment="1">
      <alignment horizontal="justify" wrapText="1"/>
    </xf>
    <xf numFmtId="1" fontId="12" fillId="0" borderId="13" xfId="0" applyNumberFormat="1" applyFont="1" applyFill="1" applyBorder="1" applyAlignment="1">
      <alignment horizontal="justify" vertical="center" shrinkToFit="1"/>
    </xf>
    <xf numFmtId="1" fontId="12" fillId="0" borderId="5" xfId="0" applyNumberFormat="1" applyFont="1" applyFill="1" applyBorder="1" applyAlignment="1">
      <alignment horizontal="justify" vertical="center" shrinkToFi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0" xfId="0" applyFont="1" applyFill="1" applyBorder="1" applyAlignment="1">
      <alignment horizontal="center" wrapText="1"/>
    </xf>
    <xf numFmtId="0" fontId="11" fillId="0" borderId="6" xfId="0" applyFont="1" applyFill="1" applyBorder="1" applyAlignment="1">
      <alignment horizontal="center" vertical="center" wrapText="1"/>
    </xf>
    <xf numFmtId="0" fontId="2" fillId="13" borderId="9" xfId="0" applyFont="1" applyFill="1" applyBorder="1" applyAlignment="1">
      <alignment horizontal="center" vertical="top"/>
    </xf>
    <xf numFmtId="0" fontId="0" fillId="13" borderId="9" xfId="0" applyFill="1" applyBorder="1" applyAlignment="1">
      <alignment horizontal="center" vertical="top"/>
    </xf>
    <xf numFmtId="0" fontId="2" fillId="14" borderId="46" xfId="0" applyFont="1" applyFill="1" applyBorder="1" applyAlignment="1">
      <alignment horizontal="center" vertical="top"/>
    </xf>
    <xf numFmtId="0" fontId="2" fillId="14" borderId="47" xfId="0" applyFont="1" applyFill="1" applyBorder="1" applyAlignment="1">
      <alignment horizontal="center" vertical="top"/>
    </xf>
    <xf numFmtId="0" fontId="6"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26" fillId="7" borderId="38" xfId="3" applyFont="1" applyFill="1" applyBorder="1" applyAlignment="1" applyProtection="1">
      <alignment horizontal="center" vertical="center" wrapText="1"/>
    </xf>
    <xf numFmtId="0" fontId="26" fillId="7" borderId="39" xfId="3" applyFont="1" applyFill="1" applyBorder="1" applyAlignment="1" applyProtection="1">
      <alignment horizontal="center" vertical="center" wrapText="1"/>
    </xf>
    <xf numFmtId="0" fontId="26" fillId="7" borderId="40" xfId="3" applyFont="1" applyFill="1" applyBorder="1" applyAlignment="1" applyProtection="1">
      <alignment horizontal="center" vertical="center" wrapText="1"/>
    </xf>
    <xf numFmtId="0" fontId="27" fillId="7" borderId="6" xfId="3" applyFont="1" applyFill="1" applyBorder="1" applyAlignment="1" applyProtection="1">
      <alignment horizontal="center" vertical="center" wrapText="1"/>
    </xf>
    <xf numFmtId="0" fontId="27" fillId="7" borderId="8" xfId="3" applyFont="1" applyFill="1" applyBorder="1" applyAlignment="1" applyProtection="1">
      <alignment horizontal="center" vertical="center" wrapText="1"/>
    </xf>
    <xf numFmtId="0" fontId="17" fillId="0" borderId="6" xfId="3" applyFont="1" applyBorder="1" applyAlignment="1" applyProtection="1">
      <alignment horizontal="justify" vertical="center" wrapText="1"/>
    </xf>
    <xf numFmtId="0" fontId="17" fillId="0" borderId="8" xfId="3" applyFont="1" applyBorder="1" applyAlignment="1" applyProtection="1">
      <alignment horizontal="justify" vertical="center" wrapText="1"/>
    </xf>
    <xf numFmtId="0" fontId="26" fillId="7" borderId="2" xfId="3" applyFont="1" applyFill="1" applyBorder="1" applyAlignment="1">
      <alignment horizontal="center" vertical="center" wrapText="1"/>
    </xf>
    <xf numFmtId="0" fontId="22" fillId="0" borderId="3" xfId="3" applyFont="1" applyBorder="1"/>
    <xf numFmtId="0" fontId="22" fillId="0" borderId="4" xfId="3" applyFont="1" applyBorder="1"/>
    <xf numFmtId="0" fontId="26" fillId="7" borderId="7" xfId="3" applyFont="1" applyFill="1" applyBorder="1" applyAlignment="1" applyProtection="1">
      <alignment horizontal="center" vertical="center" wrapText="1"/>
    </xf>
    <xf numFmtId="0" fontId="26" fillId="7" borderId="8" xfId="3" applyFont="1" applyFill="1" applyBorder="1" applyAlignment="1" applyProtection="1">
      <alignment horizontal="center" vertical="center" wrapText="1"/>
    </xf>
    <xf numFmtId="0" fontId="27" fillId="7" borderId="1" xfId="3" applyFont="1" applyFill="1" applyBorder="1" applyAlignment="1" applyProtection="1">
      <alignment horizontal="center" vertical="center" wrapText="1"/>
    </xf>
    <xf numFmtId="0" fontId="27" fillId="7" borderId="0" xfId="3" applyFont="1" applyFill="1" applyBorder="1" applyAlignment="1" applyProtection="1">
      <alignment horizontal="center" vertical="center" wrapText="1"/>
    </xf>
    <xf numFmtId="0" fontId="26" fillId="7" borderId="38" xfId="3" applyFont="1" applyFill="1" applyBorder="1" applyAlignment="1">
      <alignment horizontal="center" vertical="center" wrapText="1"/>
    </xf>
    <xf numFmtId="0" fontId="22" fillId="0" borderId="39" xfId="3" applyFont="1" applyBorder="1"/>
    <xf numFmtId="0" fontId="22" fillId="0" borderId="40" xfId="3" applyFont="1" applyBorder="1"/>
    <xf numFmtId="0" fontId="26" fillId="7" borderId="6" xfId="3" applyFont="1" applyFill="1" applyBorder="1" applyAlignment="1" applyProtection="1">
      <alignment horizontal="center" vertical="center" wrapText="1"/>
    </xf>
    <xf numFmtId="0" fontId="26" fillId="7" borderId="5" xfId="3" applyFont="1" applyFill="1" applyBorder="1" applyAlignment="1" applyProtection="1">
      <alignment horizontal="center" vertical="center" wrapText="1"/>
    </xf>
    <xf numFmtId="0" fontId="17" fillId="0" borderId="18" xfId="3" applyFont="1" applyBorder="1" applyAlignment="1">
      <alignment horizontal="center" vertical="center" wrapText="1"/>
    </xf>
    <xf numFmtId="0" fontId="22" fillId="0" borderId="19" xfId="3" applyFont="1" applyBorder="1"/>
    <xf numFmtId="0" fontId="22" fillId="0" borderId="20" xfId="3" applyFont="1" applyBorder="1"/>
    <xf numFmtId="0" fontId="22" fillId="0" borderId="25" xfId="3" applyFont="1" applyBorder="1"/>
    <xf numFmtId="0" fontId="17" fillId="0" borderId="0" xfId="3" applyFont="1" applyAlignment="1"/>
    <xf numFmtId="0" fontId="22" fillId="0" borderId="26" xfId="3" applyFont="1" applyBorder="1"/>
    <xf numFmtId="0" fontId="22" fillId="0" borderId="29" xfId="3" applyFont="1" applyBorder="1"/>
    <xf numFmtId="0" fontId="22" fillId="0" borderId="30" xfId="3" applyFont="1" applyBorder="1"/>
    <xf numFmtId="0" fontId="22" fillId="0" borderId="31" xfId="3" applyFont="1" applyBorder="1"/>
    <xf numFmtId="0" fontId="23" fillId="0" borderId="21" xfId="3" applyFont="1" applyBorder="1" applyAlignment="1">
      <alignment horizontal="center" vertical="center" wrapText="1"/>
    </xf>
    <xf numFmtId="0" fontId="22" fillId="0" borderId="22" xfId="3" applyFont="1" applyBorder="1"/>
    <xf numFmtId="0" fontId="22" fillId="0" borderId="23" xfId="3" applyFont="1" applyBorder="1"/>
    <xf numFmtId="0" fontId="22" fillId="0" borderId="27" xfId="3" applyFont="1" applyBorder="1"/>
    <xf numFmtId="0" fontId="22" fillId="0" borderId="28" xfId="3" applyFont="1" applyBorder="1"/>
    <xf numFmtId="0" fontId="22" fillId="0" borderId="32" xfId="3" applyFont="1" applyBorder="1"/>
    <xf numFmtId="0" fontId="22" fillId="0" borderId="33" xfId="3" applyFont="1" applyBorder="1"/>
    <xf numFmtId="0" fontId="22" fillId="0" borderId="34" xfId="3" applyFont="1" applyBorder="1"/>
    <xf numFmtId="0" fontId="24" fillId="0" borderId="35" xfId="3" applyFont="1" applyBorder="1" applyAlignment="1">
      <alignment horizontal="center" vertical="center" wrapText="1"/>
    </xf>
    <xf numFmtId="0" fontId="22" fillId="0" borderId="2" xfId="3" applyFont="1" applyBorder="1"/>
    <xf numFmtId="0" fontId="24" fillId="0" borderId="36" xfId="3" applyFont="1" applyBorder="1" applyAlignment="1">
      <alignment horizontal="center" vertical="center" wrapText="1"/>
    </xf>
    <xf numFmtId="0" fontId="22" fillId="0" borderId="36" xfId="3" applyFont="1" applyBorder="1"/>
    <xf numFmtId="0" fontId="24" fillId="0" borderId="37" xfId="3" applyFont="1" applyBorder="1" applyAlignment="1">
      <alignment horizontal="center" vertical="center" wrapText="1"/>
    </xf>
    <xf numFmtId="0" fontId="25" fillId="0" borderId="3" xfId="3" applyFont="1" applyBorder="1" applyAlignment="1">
      <alignment horizontal="right" vertical="center" wrapText="1"/>
    </xf>
    <xf numFmtId="0" fontId="35" fillId="9" borderId="42" xfId="3" applyFont="1" applyFill="1" applyBorder="1" applyAlignment="1">
      <alignment horizontal="center" vertical="center" wrapText="1"/>
    </xf>
    <xf numFmtId="0" fontId="35" fillId="9" borderId="17" xfId="3" applyFont="1" applyFill="1" applyBorder="1" applyAlignment="1">
      <alignment horizontal="center" vertical="center" wrapText="1"/>
    </xf>
    <xf numFmtId="0" fontId="32" fillId="10" borderId="9" xfId="3" applyFont="1" applyFill="1" applyBorder="1" applyAlignment="1">
      <alignment horizontal="center" vertical="center" wrapText="1"/>
    </xf>
    <xf numFmtId="0" fontId="17" fillId="0" borderId="0" xfId="3" applyFont="1" applyAlignment="1">
      <alignment horizontal="center"/>
    </xf>
    <xf numFmtId="0" fontId="32" fillId="0" borderId="42" xfId="3" applyFont="1" applyFill="1" applyBorder="1" applyAlignment="1">
      <alignment horizontal="center" vertical="center" wrapText="1"/>
    </xf>
    <xf numFmtId="0" fontId="32" fillId="0" borderId="17" xfId="3" applyFont="1" applyFill="1" applyBorder="1" applyAlignment="1">
      <alignment horizontal="center" vertical="center" wrapText="1"/>
    </xf>
    <xf numFmtId="0" fontId="33" fillId="10" borderId="9" xfId="3" applyFont="1" applyFill="1" applyBorder="1" applyAlignment="1">
      <alignment horizontal="center" vertical="center" wrapText="1"/>
    </xf>
    <xf numFmtId="0" fontId="33" fillId="10" borderId="44" xfId="3" applyFont="1" applyFill="1" applyBorder="1" applyAlignment="1">
      <alignment horizontal="center" vertical="center" wrapText="1"/>
    </xf>
    <xf numFmtId="0" fontId="33" fillId="10" borderId="45" xfId="3" applyFont="1" applyFill="1" applyBorder="1" applyAlignment="1">
      <alignment horizontal="center" vertical="center" wrapText="1"/>
    </xf>
    <xf numFmtId="0" fontId="35" fillId="9" borderId="42" xfId="3" applyFont="1" applyFill="1" applyBorder="1" applyAlignment="1">
      <alignment horizontal="center" vertical="center"/>
    </xf>
    <xf numFmtId="0" fontId="35" fillId="9" borderId="17" xfId="3" applyFont="1" applyFill="1" applyBorder="1" applyAlignment="1">
      <alignment horizontal="center" vertical="center"/>
    </xf>
    <xf numFmtId="9" fontId="18" fillId="2" borderId="48" xfId="4" applyFont="1" applyFill="1" applyBorder="1" applyAlignment="1">
      <alignment horizontal="center" vertical="center"/>
    </xf>
    <xf numFmtId="9" fontId="18" fillId="0" borderId="48" xfId="4" applyFont="1" applyFill="1" applyBorder="1" applyAlignment="1">
      <alignment horizontal="center" vertical="center"/>
    </xf>
    <xf numFmtId="0" fontId="0" fillId="2" borderId="49" xfId="0" applyFill="1" applyBorder="1" applyAlignment="1">
      <alignment wrapText="1"/>
    </xf>
    <xf numFmtId="0" fontId="15" fillId="6" borderId="49" xfId="0" applyFont="1" applyFill="1" applyBorder="1" applyAlignment="1">
      <alignment horizontal="justify" vertical="center" wrapText="1"/>
    </xf>
    <xf numFmtId="0" fontId="0" fillId="0" borderId="50" xfId="0" applyBorder="1"/>
    <xf numFmtId="0" fontId="0" fillId="0" borderId="49" xfId="0" applyFill="1" applyBorder="1"/>
    <xf numFmtId="0" fontId="0" fillId="6" borderId="49" xfId="0" applyFill="1" applyBorder="1"/>
    <xf numFmtId="0" fontId="0" fillId="0" borderId="49" xfId="0" applyBorder="1" applyAlignment="1">
      <alignment wrapText="1"/>
    </xf>
    <xf numFmtId="14" fontId="17" fillId="0" borderId="5" xfId="3" applyNumberFormat="1" applyFont="1" applyBorder="1" applyAlignment="1">
      <alignment horizontal="center" vertical="center" wrapText="1"/>
    </xf>
    <xf numFmtId="0" fontId="17" fillId="2" borderId="38" xfId="3" applyFont="1" applyFill="1" applyBorder="1" applyAlignment="1" applyProtection="1">
      <alignment horizontal="justify" vertical="center" wrapText="1"/>
    </xf>
    <xf numFmtId="9" fontId="21" fillId="2" borderId="5" xfId="3" applyNumberFormat="1" applyFont="1" applyFill="1" applyBorder="1" applyAlignment="1" applyProtection="1">
      <alignment horizontal="center" vertical="center" wrapText="1"/>
    </xf>
    <xf numFmtId="9" fontId="22" fillId="5" borderId="5" xfId="3" applyNumberFormat="1" applyFont="1" applyFill="1" applyBorder="1" applyAlignment="1" applyProtection="1">
      <alignment horizontal="center" vertical="center" wrapText="1"/>
    </xf>
    <xf numFmtId="9" fontId="17" fillId="4" borderId="51" xfId="3" applyNumberFormat="1" applyFont="1" applyFill="1" applyBorder="1" applyAlignment="1" applyProtection="1">
      <alignment horizontal="center" vertical="center" wrapText="1"/>
    </xf>
    <xf numFmtId="0" fontId="17" fillId="0" borderId="41" xfId="3" applyFont="1" applyFill="1" applyBorder="1" applyAlignment="1" applyProtection="1">
      <alignment horizontal="justify" vertical="center" wrapText="1"/>
    </xf>
    <xf numFmtId="9" fontId="21" fillId="4" borderId="5" xfId="1" applyFont="1" applyFill="1" applyBorder="1" applyAlignment="1" applyProtection="1">
      <alignment horizontal="center" vertical="center" wrapText="1"/>
    </xf>
    <xf numFmtId="9" fontId="17" fillId="4" borderId="8" xfId="3" applyNumberFormat="1" applyFont="1" applyFill="1" applyBorder="1" applyAlignment="1" applyProtection="1">
      <alignment horizontal="center" vertical="center" wrapText="1"/>
    </xf>
    <xf numFmtId="9" fontId="21" fillId="8" borderId="5" xfId="3" applyNumberFormat="1" applyFont="1" applyFill="1" applyBorder="1" applyAlignment="1" applyProtection="1">
      <alignment horizontal="center" vertical="center" wrapText="1"/>
    </xf>
  </cellXfs>
  <cellStyles count="6">
    <cellStyle name="Normal" xfId="0" builtinId="0"/>
    <cellStyle name="Normal 2" xfId="2"/>
    <cellStyle name="Normal 2 2" xfId="3"/>
    <cellStyle name="Normal 3" xfId="5"/>
    <cellStyle name="Porcentaje" xfId="1" builtinId="5"/>
    <cellStyle name="Porcentaje 2" xfId="4"/>
  </cellStyles>
  <dxfs count="49">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000"/>
              <a:t>1.GESTIÓN DEL RIESGO DE CORRUPCIÓN - MAPA DE RIESGOS DE CORRUPCIÓN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TABLAS!$A$3:$A$4</c:f>
              <c:strCache>
                <c:ptCount val="2"/>
                <c:pt idx="0">
                  <c:v>PROGRAMADA</c:v>
                </c:pt>
                <c:pt idx="1">
                  <c:v>EJECUTADAS</c:v>
                </c:pt>
              </c:strCache>
            </c:strRef>
          </c:cat>
          <c:val>
            <c:numRef>
              <c:f>TABLAS!$B$3:$B$4</c:f>
              <c:numCache>
                <c:formatCode>0%</c:formatCode>
                <c:ptCount val="2"/>
                <c:pt idx="0">
                  <c:v>1</c:v>
                </c:pt>
                <c:pt idx="1">
                  <c:v>0.98250000000000004</c:v>
                </c:pt>
              </c:numCache>
            </c:numRef>
          </c:val>
          <c:extLst xmlns:c16r2="http://schemas.microsoft.com/office/drawing/2015/06/chart">
            <c:ext xmlns:c16="http://schemas.microsoft.com/office/drawing/2014/chart" uri="{C3380CC4-5D6E-409C-BE32-E72D297353CC}">
              <c16:uniqueId val="{00000000-0611-4F5D-8EAE-C6EC1C9E0301}"/>
            </c:ext>
          </c:extLst>
        </c:ser>
        <c:dLbls>
          <c:showLegendKey val="0"/>
          <c:showVal val="0"/>
          <c:showCatName val="0"/>
          <c:showSerName val="0"/>
          <c:showPercent val="0"/>
          <c:showBubbleSize val="0"/>
        </c:dLbls>
        <c:gapWidth val="219"/>
        <c:overlap val="-27"/>
        <c:axId val="34087192"/>
        <c:axId val="304033368"/>
      </c:barChart>
      <c:catAx>
        <c:axId val="34087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4033368"/>
        <c:crosses val="autoZero"/>
        <c:auto val="1"/>
        <c:lblAlgn val="ctr"/>
        <c:lblOffset val="100"/>
        <c:noMultiLvlLbl val="0"/>
      </c:catAx>
      <c:valAx>
        <c:axId val="304033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087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PERIODICIDAD</a:t>
            </a:r>
            <a:r>
              <a:rPr lang="en-US" b="1" baseline="0"/>
              <a:t> DE LOS CONTROLES</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1"/>
          <c:order val="0"/>
          <c:dPt>
            <c:idx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1-E5ED-4C17-A11C-618115188053}"/>
              </c:ext>
            </c:extLst>
          </c:dPt>
          <c:dPt>
            <c:idx val="1"/>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3-E5ED-4C17-A11C-618115188053}"/>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0"/>
            <c:showCatName val="0"/>
            <c:showSerName val="0"/>
            <c:showPercent val="1"/>
            <c:showBubbleSize val="0"/>
            <c:showLeaderLines val="1"/>
            <c:leaderLines>
              <c:spPr>
                <a:ln w="6350" cap="flat" cmpd="sng" algn="ctr">
                  <a:solidFill>
                    <a:schemeClr val="tx1"/>
                  </a:solidFill>
                  <a:prstDash val="solid"/>
                  <a:round/>
                </a:ln>
                <a:effectLst/>
              </c:spPr>
            </c:leaderLines>
            <c:extLst xmlns:c16r2="http://schemas.microsoft.com/office/drawing/2015/06/chart">
              <c:ext xmlns:c15="http://schemas.microsoft.com/office/drawing/2012/chart" uri="{CE6537A1-D6FC-4f65-9D91-7224C49458BB}">
                <c15:layout/>
              </c:ext>
            </c:extLst>
          </c:dLbls>
          <c:cat>
            <c:strRef>
              <c:f>Hoja1!$V$21:$V$22</c:f>
              <c:strCache>
                <c:ptCount val="2"/>
                <c:pt idx="0">
                  <c:v>OPORTUNO</c:v>
                </c:pt>
                <c:pt idx="1">
                  <c:v>NO OPORTUNO</c:v>
                </c:pt>
              </c:strCache>
            </c:strRef>
          </c:cat>
          <c:val>
            <c:numRef>
              <c:f>Hoja1!$W$21:$W$22</c:f>
              <c:numCache>
                <c:formatCode>General</c:formatCode>
                <c:ptCount val="2"/>
                <c:pt idx="0">
                  <c:v>96.969696969696969</c:v>
                </c:pt>
                <c:pt idx="1">
                  <c:v>3.0303030303030303</c:v>
                </c:pt>
              </c:numCache>
            </c:numRef>
          </c:val>
          <c:extLst xmlns:c16r2="http://schemas.microsoft.com/office/drawing/2015/06/chart">
            <c:ext xmlns:c16="http://schemas.microsoft.com/office/drawing/2014/chart" uri="{C3380CC4-5D6E-409C-BE32-E72D297353CC}">
              <c16:uniqueId val="{00000000-CDA7-49F2-8416-8D6ADF79B763}"/>
            </c:ext>
          </c:extLst>
        </c:ser>
        <c:ser>
          <c:idx val="0"/>
          <c:order val="1"/>
          <c:dPt>
            <c:idx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2-CDA7-49F2-8416-8D6ADF79B763}"/>
              </c:ext>
            </c:extLst>
          </c:dPt>
          <c:dPt>
            <c:idx val="1"/>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4-CDA7-49F2-8416-8D6ADF79B7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prstDash val="solid"/>
                  <a:round/>
                </a:ln>
                <a:effectLst/>
              </c:spPr>
            </c:leaderLines>
            <c:extLst xmlns:c16r2="http://schemas.microsoft.com/office/drawing/2015/06/chart">
              <c:ext xmlns:c15="http://schemas.microsoft.com/office/drawing/2012/chart" uri="{CE6537A1-D6FC-4f65-9D91-7224C49458BB}"/>
            </c:extLst>
          </c:dLbls>
          <c:cat>
            <c:strRef>
              <c:f>Hoja1!$V$21:$V$22</c:f>
              <c:strCache>
                <c:ptCount val="2"/>
                <c:pt idx="0">
                  <c:v>OPORTUNO</c:v>
                </c:pt>
                <c:pt idx="1">
                  <c:v>NO OPORTUNO</c:v>
                </c:pt>
              </c:strCache>
            </c:strRef>
          </c:cat>
          <c:val>
            <c:numRef>
              <c:f>Hoja1!$T$21:$T$22</c:f>
              <c:numCache>
                <c:formatCode>General</c:formatCode>
                <c:ptCount val="2"/>
                <c:pt idx="0">
                  <c:v>89.393939393939391</c:v>
                </c:pt>
                <c:pt idx="1">
                  <c:v>10.606060606060606</c:v>
                </c:pt>
              </c:numCache>
            </c:numRef>
          </c:val>
          <c:extLst xmlns:c16r2="http://schemas.microsoft.com/office/drawing/2015/06/chart">
            <c:ext xmlns:c16="http://schemas.microsoft.com/office/drawing/2014/chart" uri="{C3380CC4-5D6E-409C-BE32-E72D297353CC}">
              <c16:uniqueId val="{00000005-CDA7-49F2-8416-8D6ADF79B76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6350" cap="flat" cmpd="sng" algn="ctr">
      <a:solidFill>
        <a:schemeClr val="tx1"/>
      </a:solidFill>
      <a:prstDash val="solid"/>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RIESGOS POR TIPOLOGÍA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5.9183046563623991E-2"/>
          <c:y val="0.12864254366465627"/>
          <c:w val="0.91365645960921549"/>
          <c:h val="0.71091791878556188"/>
        </c:manualLayout>
      </c:layout>
      <c:barChart>
        <c:barDir val="col"/>
        <c:grouping val="clustered"/>
        <c:varyColors val="0"/>
        <c:ser>
          <c:idx val="0"/>
          <c:order val="0"/>
          <c:tx>
            <c:strRef>
              <c:f>Hoja1!$E$2</c:f>
              <c:strCache>
                <c:ptCount val="1"/>
                <c:pt idx="0">
                  <c:v>ESTRATÉGICO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0"/>
                  <c:y val="1.222669375881942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D86D-46B6-81B3-CBF78DC3F7A5}"/>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Hoja1!$E$19</c:f>
              <c:numCache>
                <c:formatCode>General</c:formatCode>
                <c:ptCount val="1"/>
                <c:pt idx="0">
                  <c:v>2</c:v>
                </c:pt>
              </c:numCache>
            </c:numRef>
          </c:val>
          <c:extLst xmlns:c16r2="http://schemas.microsoft.com/office/drawing/2015/06/chart">
            <c:ext xmlns:c16="http://schemas.microsoft.com/office/drawing/2014/chart" uri="{C3380CC4-5D6E-409C-BE32-E72D297353CC}">
              <c16:uniqueId val="{00000000-D86D-46B6-81B3-CBF78DC3F7A5}"/>
            </c:ext>
          </c:extLst>
        </c:ser>
        <c:ser>
          <c:idx val="1"/>
          <c:order val="1"/>
          <c:tx>
            <c:strRef>
              <c:f>Hoja1!$F$2</c:f>
              <c:strCache>
                <c:ptCount val="1"/>
                <c:pt idx="0">
                  <c:v>IMAGEN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4.5266966784071083E-17"/>
                  <c:y val="8.403123525705080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86D-46B6-81B3-CBF78DC3F7A5}"/>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Hoja1!$F$19</c:f>
              <c:numCache>
                <c:formatCode>General</c:formatCode>
                <c:ptCount val="1"/>
                <c:pt idx="0">
                  <c:v>2</c:v>
                </c:pt>
              </c:numCache>
            </c:numRef>
          </c:val>
          <c:extLst xmlns:c16r2="http://schemas.microsoft.com/office/drawing/2015/06/chart">
            <c:ext xmlns:c16="http://schemas.microsoft.com/office/drawing/2014/chart" uri="{C3380CC4-5D6E-409C-BE32-E72D297353CC}">
              <c16:uniqueId val="{00000001-D86D-46B6-81B3-CBF78DC3F7A5}"/>
            </c:ext>
          </c:extLst>
        </c:ser>
        <c:ser>
          <c:idx val="2"/>
          <c:order val="2"/>
          <c:tx>
            <c:strRef>
              <c:f>Hoja1!$G$2</c:f>
              <c:strCache>
                <c:ptCount val="1"/>
                <c:pt idx="0">
                  <c:v>OPERATIVO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2.4691358024691358E-3"/>
                  <c:y val="-5.720301923560401E-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D86D-46B6-81B3-CBF78DC3F7A5}"/>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Hoja1!$G$19</c:f>
              <c:numCache>
                <c:formatCode>General</c:formatCode>
                <c:ptCount val="1"/>
                <c:pt idx="0">
                  <c:v>29</c:v>
                </c:pt>
              </c:numCache>
            </c:numRef>
          </c:val>
          <c:extLst xmlns:c16r2="http://schemas.microsoft.com/office/drawing/2015/06/chart">
            <c:ext xmlns:c16="http://schemas.microsoft.com/office/drawing/2014/chart" uri="{C3380CC4-5D6E-409C-BE32-E72D297353CC}">
              <c16:uniqueId val="{00000002-D86D-46B6-81B3-CBF78DC3F7A5}"/>
            </c:ext>
          </c:extLst>
        </c:ser>
        <c:ser>
          <c:idx val="3"/>
          <c:order val="3"/>
          <c:tx>
            <c:strRef>
              <c:f>Hoja1!$H$2</c:f>
              <c:strCache>
                <c:ptCount val="1"/>
                <c:pt idx="0">
                  <c:v>FINANCIERO</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0"/>
                  <c:y val="1.298237574977352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86D-46B6-81B3-CBF78DC3F7A5}"/>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Hoja1!$H$19</c:f>
              <c:numCache>
                <c:formatCode>General</c:formatCode>
                <c:ptCount val="1"/>
                <c:pt idx="0">
                  <c:v>2</c:v>
                </c:pt>
              </c:numCache>
            </c:numRef>
          </c:val>
          <c:extLst xmlns:c16r2="http://schemas.microsoft.com/office/drawing/2015/06/chart">
            <c:ext xmlns:c16="http://schemas.microsoft.com/office/drawing/2014/chart" uri="{C3380CC4-5D6E-409C-BE32-E72D297353CC}">
              <c16:uniqueId val="{00000003-D86D-46B6-81B3-CBF78DC3F7A5}"/>
            </c:ext>
          </c:extLst>
        </c:ser>
        <c:ser>
          <c:idx val="4"/>
          <c:order val="4"/>
          <c:tx>
            <c:strRef>
              <c:f>Hoja1!$J$2</c:f>
              <c:strCache>
                <c:ptCount val="1"/>
                <c:pt idx="0">
                  <c:v>CUMPLIMIENTO</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0"/>
                  <c:y val="1.298237574977352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86D-46B6-81B3-CBF78DC3F7A5}"/>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Hoja1!$J$19</c:f>
              <c:numCache>
                <c:formatCode>General</c:formatCode>
                <c:ptCount val="1"/>
                <c:pt idx="0">
                  <c:v>3</c:v>
                </c:pt>
              </c:numCache>
            </c:numRef>
          </c:val>
          <c:extLst xmlns:c16r2="http://schemas.microsoft.com/office/drawing/2015/06/chart">
            <c:ext xmlns:c16="http://schemas.microsoft.com/office/drawing/2014/chart" uri="{C3380CC4-5D6E-409C-BE32-E72D297353CC}">
              <c16:uniqueId val="{00000004-D86D-46B6-81B3-CBF78DC3F7A5}"/>
            </c:ext>
          </c:extLst>
        </c:ser>
        <c:ser>
          <c:idx val="5"/>
          <c:order val="5"/>
          <c:tx>
            <c:strRef>
              <c:f>Hoja1!$K$2</c:f>
              <c:strCache>
                <c:ptCount val="1"/>
                <c:pt idx="0">
                  <c:v>CORRUPCIÓN</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0"/>
                  <c:y val="8.181236024775530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86D-46B6-81B3-CBF78DC3F7A5}"/>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Hoja1!$K$19</c:f>
              <c:numCache>
                <c:formatCode>General</c:formatCode>
                <c:ptCount val="1"/>
                <c:pt idx="0">
                  <c:v>27</c:v>
                </c:pt>
              </c:numCache>
            </c:numRef>
          </c:val>
          <c:extLst xmlns:c16r2="http://schemas.microsoft.com/office/drawing/2015/06/chart">
            <c:ext xmlns:c16="http://schemas.microsoft.com/office/drawing/2014/chart" uri="{C3380CC4-5D6E-409C-BE32-E72D297353CC}">
              <c16:uniqueId val="{00000005-D86D-46B6-81B3-CBF78DC3F7A5}"/>
            </c:ext>
          </c:extLst>
        </c:ser>
        <c:dLbls>
          <c:dLblPos val="inEnd"/>
          <c:showLegendKey val="0"/>
          <c:showVal val="1"/>
          <c:showCatName val="0"/>
          <c:showSerName val="0"/>
          <c:showPercent val="0"/>
          <c:showBubbleSize val="0"/>
        </c:dLbls>
        <c:gapWidth val="100"/>
        <c:overlap val="-24"/>
        <c:axId val="306059160"/>
        <c:axId val="306064648"/>
      </c:barChart>
      <c:catAx>
        <c:axId val="306059160"/>
        <c:scaling>
          <c:orientation val="minMax"/>
        </c:scaling>
        <c:delete val="1"/>
        <c:axPos val="b"/>
        <c:numFmt formatCode="General" sourceLinked="1"/>
        <c:majorTickMark val="none"/>
        <c:minorTickMark val="none"/>
        <c:tickLblPos val="nextTo"/>
        <c:crossAx val="306064648"/>
        <c:crosses val="autoZero"/>
        <c:auto val="1"/>
        <c:lblAlgn val="ctr"/>
        <c:lblOffset val="100"/>
        <c:noMultiLvlLbl val="0"/>
      </c:catAx>
      <c:valAx>
        <c:axId val="306064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6059160"/>
        <c:crosses val="autoZero"/>
        <c:crossBetween val="between"/>
      </c:valAx>
      <c:spPr>
        <a:noFill/>
        <a:ln>
          <a:noFill/>
        </a:ln>
        <a:effectLst/>
      </c:spPr>
    </c:plotArea>
    <c:legend>
      <c:legendPos val="b"/>
      <c:layout>
        <c:manualLayout>
          <c:xMode val="edge"/>
          <c:yMode val="edge"/>
          <c:x val="4.0123456790123455E-2"/>
          <c:y val="0.86200855456099246"/>
          <c:w val="0.87362611125222256"/>
          <c:h val="6.43847184757049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RIESGOS POR TIPOLOGÍA </a:t>
            </a:r>
          </a:p>
        </c:rich>
      </c:tx>
      <c:layout>
        <c:manualLayout>
          <c:xMode val="edge"/>
          <c:yMode val="edge"/>
          <c:x val="0.34275298920968217"/>
          <c:y val="2.76572386757231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140526878584621E-2"/>
          <c:y val="0.21138834358034009"/>
          <c:w val="0.85686633615242536"/>
          <c:h val="0.66857656491568696"/>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0-03EF-4CBF-B845-B7422256B7DE}"/>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0-03EF-4CBF-B845-B7422256B7DE}"/>
              </c:ext>
            </c:extLst>
          </c:dPt>
          <c:dPt>
            <c:idx val="2"/>
            <c:bubble3D val="0"/>
            <c:spPr>
              <a:solidFill>
                <a:schemeClr val="accent3"/>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F-03EF-4CBF-B845-B7422256B7DE}"/>
              </c:ext>
            </c:extLst>
          </c:dPt>
          <c:dPt>
            <c:idx val="3"/>
            <c:bubble3D val="0"/>
            <c:spPr>
              <a:solidFill>
                <a:schemeClr val="accent4"/>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D-03EF-4CBF-B845-B7422256B7DE}"/>
              </c:ext>
            </c:extLst>
          </c:dPt>
          <c:dPt>
            <c:idx val="4"/>
            <c:bubble3D val="0"/>
            <c:spPr>
              <a:solidFill>
                <a:schemeClr val="accent5"/>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E-03EF-4CBF-B845-B7422256B7DE}"/>
              </c:ext>
            </c:extLst>
          </c:dPt>
          <c:dPt>
            <c:idx val="5"/>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C-03EF-4CBF-B845-B7422256B7DE}"/>
              </c:ext>
            </c:extLst>
          </c:dPt>
          <c:dPt>
            <c:idx val="6"/>
            <c:bubble3D val="0"/>
            <c:spPr>
              <a:solidFill>
                <a:schemeClr val="accent1">
                  <a:lumMod val="60000"/>
                </a:schemeClr>
              </a:solidFill>
              <a:ln w="25400">
                <a:solidFill>
                  <a:schemeClr val="lt1"/>
                </a:solidFill>
              </a:ln>
              <a:effectLst/>
              <a:sp3d contourW="25400">
                <a:contourClr>
                  <a:schemeClr val="lt1"/>
                </a:contourClr>
              </a:sp3d>
            </c:spPr>
          </c:dPt>
          <c:dLbls>
            <c:dLbl>
              <c:idx val="0"/>
              <c:layout>
                <c:manualLayout>
                  <c:x val="-0.1655085058812093"/>
                  <c:y val="-2.0241213473242297E-2"/>
                </c:manualLayout>
              </c:layout>
              <c:tx>
                <c:rich>
                  <a:bodyPr rot="0" spcFirstLastPara="1" vertOverflow="ellipsis" vert="horz" wrap="square" lIns="38100" tIns="19050" rIns="38100" bIns="19050" anchor="ctr" anchorCtr="0">
                    <a:spAutoFit/>
                  </a:bodyPr>
                  <a:lstStyle/>
                  <a:p>
                    <a:pPr algn="just">
                      <a:defRPr sz="900" b="0" i="0" u="none" strike="noStrike" kern="1200" baseline="0">
                        <a:solidFill>
                          <a:schemeClr val="tx1">
                            <a:lumMod val="75000"/>
                            <a:lumOff val="25000"/>
                          </a:schemeClr>
                        </a:solidFill>
                        <a:latin typeface="+mn-lt"/>
                        <a:ea typeface="+mn-ea"/>
                        <a:cs typeface="+mn-cs"/>
                      </a:defRPr>
                    </a:pPr>
                    <a:fld id="{5D8AA85D-D6EA-4E55-849C-9132EA5614AC}" type="CATEGORYNAME">
                      <a:rPr lang="en-US"/>
                      <a:pPr algn="just">
                        <a:defRPr/>
                      </a:pPr>
                      <a:t>[NOMBRE DE CATEGORÍA]</a:t>
                    </a:fld>
                    <a:r>
                      <a:rPr lang="en-US"/>
                      <a:t> </a:t>
                    </a:r>
                    <a:fld id="{DEF87B52-1BD7-464B-9A80-77EF4CDFBC52}" type="PERCENTAGE">
                      <a:rPr lang="en-US" baseline="0"/>
                      <a:pPr algn="just">
                        <a:defRPr/>
                      </a:pPr>
                      <a:t>[PORCENTAJE]</a:t>
                    </a:fld>
                    <a:endParaRPr lang="en-US"/>
                  </a:p>
                </c:rich>
              </c:tx>
              <c:spPr>
                <a:noFill/>
                <a:ln>
                  <a:noFill/>
                </a:ln>
                <a:effectLst/>
              </c:spPr>
              <c:txPr>
                <a:bodyPr rot="0" spcFirstLastPara="1" vertOverflow="ellipsis" vert="horz" wrap="square" lIns="38100" tIns="19050" rIns="38100" bIns="19050" anchor="ctr" anchorCtr="0">
                  <a:spAutoFit/>
                </a:bodyPr>
                <a:lstStyle/>
                <a:p>
                  <a:pPr algn="just">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17873218625449594"/>
                      <c:h val="9.0051534447546627E-2"/>
                    </c:manualLayout>
                  </c15:layout>
                  <c15:dlblFieldTable/>
                  <c15:showDataLabelsRange val="0"/>
                </c:ext>
              </c:extLst>
            </c:dLbl>
            <c:dLbl>
              <c:idx val="1"/>
              <c:layout>
                <c:manualLayout>
                  <c:x val="1.3463400408282297E-2"/>
                  <c:y val="7.8813717765722421E-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2775347526003696E-3"/>
                  <c:y val="-0.2490405698865845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2923629551482979"/>
                  <c:y val="1.211596446510546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16896665694565957"/>
                      <c:h val="9.3222593751123572E-2"/>
                    </c:manualLayout>
                  </c15:layout>
                </c:ext>
              </c:extLst>
            </c:dLbl>
            <c:dLbl>
              <c:idx val="4"/>
              <c:layout>
                <c:manualLayout>
                  <c:x val="3.5971653814203795E-3"/>
                  <c:y val="4.872261519640099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5109750170117623E-2"/>
                  <c:y val="-1.4439754561088255E-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1.923456790123455E-2"/>
                  <c:y val="-0.1123003652262244"/>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0"/>
            <c:showCatName val="1"/>
            <c:showSerName val="0"/>
            <c:showPercent val="1"/>
            <c:showBubbleSize val="0"/>
            <c:showLeaderLines val="1"/>
            <c:leaderLines>
              <c:spPr>
                <a:ln w="19050"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Hoja1!$E$2:$K$2</c:f>
              <c:strCache>
                <c:ptCount val="7"/>
                <c:pt idx="0">
                  <c:v>ESTRATÉGICO</c:v>
                </c:pt>
                <c:pt idx="1">
                  <c:v>IMAGEN</c:v>
                </c:pt>
                <c:pt idx="2">
                  <c:v>OPERATIVO</c:v>
                </c:pt>
                <c:pt idx="3">
                  <c:v>FINANCIERO</c:v>
                </c:pt>
                <c:pt idx="4">
                  <c:v>TECNOLOGICO</c:v>
                </c:pt>
                <c:pt idx="5">
                  <c:v>CUMPLIMIENTO</c:v>
                </c:pt>
                <c:pt idx="6">
                  <c:v>CORRUPCIÓN</c:v>
                </c:pt>
              </c:strCache>
            </c:strRef>
          </c:cat>
          <c:val>
            <c:numRef>
              <c:f>Hoja1!$E$19:$K$19</c:f>
              <c:numCache>
                <c:formatCode>General</c:formatCode>
                <c:ptCount val="7"/>
                <c:pt idx="0">
                  <c:v>2</c:v>
                </c:pt>
                <c:pt idx="1">
                  <c:v>2</c:v>
                </c:pt>
                <c:pt idx="2">
                  <c:v>29</c:v>
                </c:pt>
                <c:pt idx="3">
                  <c:v>2</c:v>
                </c:pt>
                <c:pt idx="4">
                  <c:v>1</c:v>
                </c:pt>
                <c:pt idx="5">
                  <c:v>3</c:v>
                </c:pt>
                <c:pt idx="6">
                  <c:v>27</c:v>
                </c:pt>
              </c:numCache>
            </c:numRef>
          </c:val>
          <c:extLst xmlns:c16r2="http://schemas.microsoft.com/office/drawing/2015/06/chart">
            <c:ext xmlns:c16="http://schemas.microsoft.com/office/drawing/2014/chart" uri="{C3380CC4-5D6E-409C-BE32-E72D297353CC}">
              <c16:uniqueId val="{00000001-03EF-4CBF-B845-B7422256B7DE}"/>
            </c:ext>
          </c:extLst>
        </c:ser>
        <c:dLbls>
          <c:dLblPos val="in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000" b="0" i="0" u="none" strike="noStrike" kern="1200" spc="0" baseline="0">
                <a:solidFill>
                  <a:sysClr val="windowText" lastClr="000000">
                    <a:lumMod val="65000"/>
                    <a:lumOff val="35000"/>
                  </a:sysClr>
                </a:solidFill>
                <a:latin typeface="+mn-lt"/>
                <a:ea typeface="+mn-ea"/>
                <a:cs typeface="+mn-cs"/>
              </a:defRPr>
            </a:pPr>
            <a:r>
              <a:rPr lang="es-CO" sz="1000" b="0" i="0" u="none" strike="noStrike" kern="1200" spc="0" baseline="0">
                <a:solidFill>
                  <a:sysClr val="windowText" lastClr="000000">
                    <a:lumMod val="65000"/>
                    <a:lumOff val="35000"/>
                  </a:sysClr>
                </a:solidFill>
                <a:latin typeface="+mn-lt"/>
                <a:ea typeface="+mn-ea"/>
                <a:cs typeface="+mn-cs"/>
              </a:rPr>
              <a:t>2.RACIONALIZACION DE TRAMITES</a:t>
            </a:r>
          </a:p>
        </c:rich>
      </c:tx>
      <c:layout/>
      <c:overlay val="0"/>
      <c:spPr>
        <a:noFill/>
        <a:ln>
          <a:noFill/>
        </a:ln>
        <a:effectLst/>
      </c:spPr>
      <c:txPr>
        <a:bodyPr rot="0" spcFirstLastPara="1" vertOverflow="ellipsis" vert="horz" wrap="square" anchor="ctr" anchorCtr="1"/>
        <a:lstStyle/>
        <a:p>
          <a:pPr algn="ctr" rtl="0">
            <a:defRPr lang="es-CO" sz="1000" b="0"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TABLAS!$A$7:$A$8</c:f>
              <c:strCache>
                <c:ptCount val="2"/>
                <c:pt idx="0">
                  <c:v>PROGRAMADA</c:v>
                </c:pt>
                <c:pt idx="1">
                  <c:v>EJECUTADAS</c:v>
                </c:pt>
              </c:strCache>
            </c:strRef>
          </c:cat>
          <c:val>
            <c:numRef>
              <c:f>TABLAS!$B$7:$B$8</c:f>
              <c:numCache>
                <c:formatCode>0%</c:formatCode>
                <c:ptCount val="2"/>
                <c:pt idx="0">
                  <c:v>1</c:v>
                </c:pt>
                <c:pt idx="1">
                  <c:v>1</c:v>
                </c:pt>
              </c:numCache>
            </c:numRef>
          </c:val>
          <c:extLst xmlns:c16r2="http://schemas.microsoft.com/office/drawing/2015/06/chart">
            <c:ext xmlns:c16="http://schemas.microsoft.com/office/drawing/2014/chart" uri="{C3380CC4-5D6E-409C-BE32-E72D297353CC}">
              <c16:uniqueId val="{00000000-9946-40CE-B5FF-0D50FEF6BC6A}"/>
            </c:ext>
          </c:extLst>
        </c:ser>
        <c:dLbls>
          <c:showLegendKey val="0"/>
          <c:showVal val="0"/>
          <c:showCatName val="0"/>
          <c:showSerName val="0"/>
          <c:showPercent val="0"/>
          <c:showBubbleSize val="0"/>
        </c:dLbls>
        <c:gapWidth val="219"/>
        <c:overlap val="-27"/>
        <c:axId val="304031800"/>
        <c:axId val="304032192"/>
      </c:barChart>
      <c:catAx>
        <c:axId val="304031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4032192"/>
        <c:crosses val="autoZero"/>
        <c:auto val="1"/>
        <c:lblAlgn val="ctr"/>
        <c:lblOffset val="100"/>
        <c:noMultiLvlLbl val="0"/>
      </c:catAx>
      <c:valAx>
        <c:axId val="304032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4031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000" b="0" i="0" u="none" strike="noStrike" kern="1200" spc="0" baseline="0">
                <a:solidFill>
                  <a:sysClr val="windowText" lastClr="000000">
                    <a:lumMod val="65000"/>
                    <a:lumOff val="35000"/>
                  </a:sysClr>
                </a:solidFill>
                <a:latin typeface="+mn-lt"/>
                <a:ea typeface="+mn-ea"/>
                <a:cs typeface="+mn-cs"/>
              </a:defRPr>
            </a:pPr>
            <a:r>
              <a:rPr lang="es-CO" sz="1000" b="0" i="0" u="none" strike="noStrike" kern="1200" spc="0" baseline="0">
                <a:solidFill>
                  <a:sysClr val="windowText" lastClr="000000">
                    <a:lumMod val="65000"/>
                    <a:lumOff val="35000"/>
                  </a:sysClr>
                </a:solidFill>
                <a:latin typeface="+mn-lt"/>
                <a:ea typeface="+mn-ea"/>
                <a:cs typeface="+mn-cs"/>
              </a:rPr>
              <a:t>3. RENDICIÓN DE CUENTAS</a:t>
            </a:r>
          </a:p>
        </c:rich>
      </c:tx>
      <c:layout/>
      <c:overlay val="0"/>
      <c:spPr>
        <a:noFill/>
        <a:ln>
          <a:noFill/>
        </a:ln>
        <a:effectLst/>
      </c:spPr>
      <c:txPr>
        <a:bodyPr rot="0" spcFirstLastPara="1" vertOverflow="ellipsis" vert="horz" wrap="square" anchor="ctr" anchorCtr="1"/>
        <a:lstStyle/>
        <a:p>
          <a:pPr algn="ctr" rtl="0">
            <a:defRPr lang="es-CO" sz="1000" b="0"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TABLAS!$A$11:$A$12</c:f>
              <c:strCache>
                <c:ptCount val="2"/>
                <c:pt idx="0">
                  <c:v>PROGRAMADA</c:v>
                </c:pt>
                <c:pt idx="1">
                  <c:v>EJECUTADAS</c:v>
                </c:pt>
              </c:strCache>
            </c:strRef>
          </c:cat>
          <c:val>
            <c:numRef>
              <c:f>TABLAS!$B$11:$B$12</c:f>
              <c:numCache>
                <c:formatCode>0%</c:formatCode>
                <c:ptCount val="2"/>
                <c:pt idx="0">
                  <c:v>1</c:v>
                </c:pt>
                <c:pt idx="1">
                  <c:v>1</c:v>
                </c:pt>
              </c:numCache>
            </c:numRef>
          </c:val>
          <c:extLst xmlns:c16r2="http://schemas.microsoft.com/office/drawing/2015/06/chart">
            <c:ext xmlns:c16="http://schemas.microsoft.com/office/drawing/2014/chart" uri="{C3380CC4-5D6E-409C-BE32-E72D297353CC}">
              <c16:uniqueId val="{00000000-32A1-477D-8667-E692D091F9EE}"/>
            </c:ext>
          </c:extLst>
        </c:ser>
        <c:dLbls>
          <c:showLegendKey val="0"/>
          <c:showVal val="0"/>
          <c:showCatName val="0"/>
          <c:showSerName val="0"/>
          <c:showPercent val="0"/>
          <c:showBubbleSize val="0"/>
        </c:dLbls>
        <c:gapWidth val="219"/>
        <c:overlap val="-27"/>
        <c:axId val="304032584"/>
        <c:axId val="306060336"/>
      </c:barChart>
      <c:catAx>
        <c:axId val="304032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6060336"/>
        <c:crosses val="autoZero"/>
        <c:auto val="1"/>
        <c:lblAlgn val="ctr"/>
        <c:lblOffset val="100"/>
        <c:noMultiLvlLbl val="0"/>
      </c:catAx>
      <c:valAx>
        <c:axId val="306060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4032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000" b="0" i="0" u="none" strike="noStrike" kern="1200" spc="0" baseline="0">
                <a:solidFill>
                  <a:sysClr val="windowText" lastClr="000000">
                    <a:lumMod val="65000"/>
                    <a:lumOff val="35000"/>
                  </a:sysClr>
                </a:solidFill>
                <a:latin typeface="+mn-lt"/>
                <a:ea typeface="+mn-ea"/>
                <a:cs typeface="+mn-cs"/>
              </a:defRPr>
            </a:pPr>
            <a:r>
              <a:rPr lang="es-CO" sz="1000" b="0" i="0" u="none" strike="noStrike" kern="1200" spc="0" baseline="0">
                <a:solidFill>
                  <a:sysClr val="windowText" lastClr="000000">
                    <a:lumMod val="65000"/>
                    <a:lumOff val="35000"/>
                  </a:sysClr>
                </a:solidFill>
                <a:latin typeface="+mn-lt"/>
                <a:ea typeface="+mn-ea"/>
                <a:cs typeface="+mn-cs"/>
              </a:rPr>
              <a:t>4. MECANISMOS PARA MEJORAR LA ATENCIÓN AL CIUDADANO</a:t>
            </a:r>
          </a:p>
        </c:rich>
      </c:tx>
      <c:layout/>
      <c:overlay val="0"/>
      <c:spPr>
        <a:noFill/>
        <a:ln>
          <a:noFill/>
        </a:ln>
        <a:effectLst/>
      </c:spPr>
      <c:txPr>
        <a:bodyPr rot="0" spcFirstLastPara="1" vertOverflow="ellipsis" vert="horz" wrap="square" anchor="ctr" anchorCtr="1"/>
        <a:lstStyle/>
        <a:p>
          <a:pPr algn="ctr" rtl="0">
            <a:defRPr lang="es-CO" sz="1000" b="0"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TABLAS!$A$15:$A$16</c:f>
              <c:strCache>
                <c:ptCount val="2"/>
                <c:pt idx="0">
                  <c:v>PROGRAMADA</c:v>
                </c:pt>
                <c:pt idx="1">
                  <c:v>EJECUTADAS</c:v>
                </c:pt>
              </c:strCache>
            </c:strRef>
          </c:cat>
          <c:val>
            <c:numRef>
              <c:f>TABLAS!$B$15:$B$16</c:f>
              <c:numCache>
                <c:formatCode>0%</c:formatCode>
                <c:ptCount val="2"/>
                <c:pt idx="0">
                  <c:v>1</c:v>
                </c:pt>
                <c:pt idx="1">
                  <c:v>0.9</c:v>
                </c:pt>
              </c:numCache>
            </c:numRef>
          </c:val>
          <c:extLst xmlns:c16r2="http://schemas.microsoft.com/office/drawing/2015/06/chart">
            <c:ext xmlns:c16="http://schemas.microsoft.com/office/drawing/2014/chart" uri="{C3380CC4-5D6E-409C-BE32-E72D297353CC}">
              <c16:uniqueId val="{00000000-6748-44B2-A859-77E29CDEFFC8}"/>
            </c:ext>
          </c:extLst>
        </c:ser>
        <c:dLbls>
          <c:showLegendKey val="0"/>
          <c:showVal val="0"/>
          <c:showCatName val="0"/>
          <c:showSerName val="0"/>
          <c:showPercent val="0"/>
          <c:showBubbleSize val="0"/>
        </c:dLbls>
        <c:gapWidth val="219"/>
        <c:overlap val="-27"/>
        <c:axId val="306066216"/>
        <c:axId val="306061904"/>
      </c:barChart>
      <c:catAx>
        <c:axId val="306066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6061904"/>
        <c:crosses val="autoZero"/>
        <c:auto val="1"/>
        <c:lblAlgn val="ctr"/>
        <c:lblOffset val="100"/>
        <c:noMultiLvlLbl val="0"/>
      </c:catAx>
      <c:valAx>
        <c:axId val="3060619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6066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000" b="0" i="0" u="none" strike="noStrike" kern="1200" spc="0" baseline="0">
                <a:solidFill>
                  <a:sysClr val="windowText" lastClr="000000">
                    <a:lumMod val="65000"/>
                    <a:lumOff val="35000"/>
                  </a:sysClr>
                </a:solidFill>
                <a:latin typeface="+mn-lt"/>
                <a:ea typeface="+mn-ea"/>
                <a:cs typeface="+mn-cs"/>
              </a:defRPr>
            </a:pPr>
            <a:r>
              <a:rPr lang="es-CO" sz="1000" b="0" i="0" u="none" strike="noStrike" kern="1200" spc="0" baseline="0">
                <a:solidFill>
                  <a:sysClr val="windowText" lastClr="000000">
                    <a:lumMod val="65000"/>
                    <a:lumOff val="35000"/>
                  </a:sysClr>
                </a:solidFill>
                <a:latin typeface="+mn-lt"/>
                <a:ea typeface="+mn-ea"/>
                <a:cs typeface="+mn-cs"/>
              </a:rPr>
              <a:t>5.MECANISMOS PARA LA TRANSPARENCIA Y ACCESO A LA INFORMACIÓN</a:t>
            </a:r>
          </a:p>
        </c:rich>
      </c:tx>
      <c:layout/>
      <c:overlay val="0"/>
      <c:spPr>
        <a:noFill/>
        <a:ln>
          <a:noFill/>
        </a:ln>
        <a:effectLst/>
      </c:spPr>
      <c:txPr>
        <a:bodyPr rot="0" spcFirstLastPara="1" vertOverflow="ellipsis" vert="horz" wrap="square" anchor="ctr" anchorCtr="1"/>
        <a:lstStyle/>
        <a:p>
          <a:pPr algn="ctr" rtl="0">
            <a:defRPr lang="es-CO" sz="1000" b="0"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TABLAS!$A$19:$A$20</c:f>
              <c:strCache>
                <c:ptCount val="2"/>
                <c:pt idx="0">
                  <c:v>PROGRAMADA</c:v>
                </c:pt>
                <c:pt idx="1">
                  <c:v>EJECUTADAS</c:v>
                </c:pt>
              </c:strCache>
            </c:strRef>
          </c:cat>
          <c:val>
            <c:numRef>
              <c:f>TABLAS!$B$19:$B$20</c:f>
              <c:numCache>
                <c:formatCode>0%</c:formatCode>
                <c:ptCount val="2"/>
                <c:pt idx="0">
                  <c:v>1</c:v>
                </c:pt>
                <c:pt idx="1">
                  <c:v>1</c:v>
                </c:pt>
              </c:numCache>
            </c:numRef>
          </c:val>
          <c:extLst xmlns:c16r2="http://schemas.microsoft.com/office/drawing/2015/06/chart">
            <c:ext xmlns:c16="http://schemas.microsoft.com/office/drawing/2014/chart" uri="{C3380CC4-5D6E-409C-BE32-E72D297353CC}">
              <c16:uniqueId val="{00000000-8F11-457A-AF67-A85B9A05C073}"/>
            </c:ext>
          </c:extLst>
        </c:ser>
        <c:dLbls>
          <c:showLegendKey val="0"/>
          <c:showVal val="0"/>
          <c:showCatName val="0"/>
          <c:showSerName val="0"/>
          <c:showPercent val="0"/>
          <c:showBubbleSize val="0"/>
        </c:dLbls>
        <c:gapWidth val="219"/>
        <c:overlap val="-27"/>
        <c:axId val="306062688"/>
        <c:axId val="306063472"/>
      </c:barChart>
      <c:catAx>
        <c:axId val="30606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6063472"/>
        <c:crosses val="autoZero"/>
        <c:auto val="1"/>
        <c:lblAlgn val="ctr"/>
        <c:lblOffset val="100"/>
        <c:noMultiLvlLbl val="0"/>
      </c:catAx>
      <c:valAx>
        <c:axId val="30606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60626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CO" sz="1000" b="0" i="0" u="none" strike="noStrike" kern="1200" spc="0" baseline="0">
                <a:solidFill>
                  <a:sysClr val="windowText" lastClr="000000">
                    <a:lumMod val="65000"/>
                    <a:lumOff val="35000"/>
                  </a:sysClr>
                </a:solidFill>
                <a:latin typeface="+mn-lt"/>
                <a:ea typeface="+mn-ea"/>
                <a:cs typeface="+mn-cs"/>
              </a:defRPr>
            </a:pPr>
            <a:r>
              <a:rPr lang="es-CO" sz="1000" b="0" i="0" u="none" strike="noStrike" kern="1200" spc="0" baseline="0">
                <a:solidFill>
                  <a:sysClr val="windowText" lastClr="000000">
                    <a:lumMod val="65000"/>
                    <a:lumOff val="35000"/>
                  </a:sysClr>
                </a:solidFill>
                <a:latin typeface="+mn-lt"/>
                <a:ea typeface="+mn-ea"/>
                <a:cs typeface="+mn-cs"/>
              </a:rPr>
              <a:t>CUMPLIMIENTO AL PLAN ANTICORRUPCIÓN Y ATENCIÓN AL CIUDADANO EN EL CUATRIMESTRE</a:t>
            </a:r>
          </a:p>
        </c:rich>
      </c:tx>
      <c:layout/>
      <c:overlay val="0"/>
      <c:spPr>
        <a:noFill/>
        <a:ln>
          <a:noFill/>
        </a:ln>
        <a:effectLst/>
      </c:spPr>
      <c:txPr>
        <a:bodyPr rot="0" spcFirstLastPara="1" vertOverflow="ellipsis" vert="horz" wrap="square" anchor="ctr" anchorCtr="1"/>
        <a:lstStyle/>
        <a:p>
          <a:pPr algn="ctr" rtl="0">
            <a:defRPr lang="es-CO" sz="1000" b="0"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TABLAS!$A$23:$A$24</c:f>
              <c:strCache>
                <c:ptCount val="2"/>
                <c:pt idx="0">
                  <c:v>ESPERADO </c:v>
                </c:pt>
                <c:pt idx="1">
                  <c:v>LOGRADO</c:v>
                </c:pt>
              </c:strCache>
            </c:strRef>
          </c:cat>
          <c:val>
            <c:numRef>
              <c:f>TABLAS!$B$23:$B$24</c:f>
              <c:numCache>
                <c:formatCode>0%</c:formatCode>
                <c:ptCount val="2"/>
                <c:pt idx="0">
                  <c:v>1</c:v>
                </c:pt>
                <c:pt idx="1">
                  <c:v>0.97650000000000003</c:v>
                </c:pt>
              </c:numCache>
            </c:numRef>
          </c:val>
          <c:extLst xmlns:c16r2="http://schemas.microsoft.com/office/drawing/2015/06/chart">
            <c:ext xmlns:c16="http://schemas.microsoft.com/office/drawing/2014/chart" uri="{C3380CC4-5D6E-409C-BE32-E72D297353CC}">
              <c16:uniqueId val="{00000000-E6A7-4801-9F22-962F8B32D8AF}"/>
            </c:ext>
          </c:extLst>
        </c:ser>
        <c:dLbls>
          <c:showLegendKey val="0"/>
          <c:showVal val="0"/>
          <c:showCatName val="0"/>
          <c:showSerName val="0"/>
          <c:showPercent val="0"/>
          <c:showBubbleSize val="0"/>
        </c:dLbls>
        <c:gapWidth val="219"/>
        <c:overlap val="-27"/>
        <c:axId val="306064256"/>
        <c:axId val="306065432"/>
      </c:barChart>
      <c:catAx>
        <c:axId val="30606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6065432"/>
        <c:crosses val="autoZero"/>
        <c:auto val="1"/>
        <c:lblAlgn val="ctr"/>
        <c:lblOffset val="100"/>
        <c:noMultiLvlLbl val="0"/>
      </c:catAx>
      <c:valAx>
        <c:axId val="306065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6064256"/>
        <c:crosses val="autoZero"/>
        <c:crossBetween val="between"/>
      </c:valAx>
      <c:spPr>
        <a:noFill/>
        <a:ln>
          <a:noFill/>
        </a:ln>
        <a:effectLst/>
      </c:spPr>
    </c:plotArea>
    <c:plotVisOnly val="1"/>
    <c:dispBlanksAs val="gap"/>
    <c:showDLblsOverMax val="0"/>
  </c:chart>
  <c:spPr>
    <a:solidFill>
      <a:schemeClr val="accent6">
        <a:lumMod val="60000"/>
        <a:lumOff val="40000"/>
      </a:schemeClr>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RIESGOS POR TIPOLOGÍA </a:t>
            </a:r>
          </a:p>
        </c:rich>
      </c:tx>
      <c:layout>
        <c:manualLayout>
          <c:xMode val="edge"/>
          <c:yMode val="edge"/>
          <c:x val="0.34275298920968217"/>
          <c:y val="2.76572386757231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140526878584621E-2"/>
          <c:y val="0.21138834358034009"/>
          <c:w val="0.85686633615242536"/>
          <c:h val="0.66857656491568696"/>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0-03EF-4CBF-B845-B7422256B7DE}"/>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0-03EF-4CBF-B845-B7422256B7DE}"/>
              </c:ext>
            </c:extLst>
          </c:dPt>
          <c:dPt>
            <c:idx val="2"/>
            <c:bubble3D val="0"/>
            <c:spPr>
              <a:solidFill>
                <a:schemeClr val="accent3"/>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F-03EF-4CBF-B845-B7422256B7DE}"/>
              </c:ext>
            </c:extLst>
          </c:dPt>
          <c:dPt>
            <c:idx val="3"/>
            <c:bubble3D val="0"/>
            <c:spPr>
              <a:solidFill>
                <a:schemeClr val="accent4"/>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D-03EF-4CBF-B845-B7422256B7DE}"/>
              </c:ext>
            </c:extLst>
          </c:dPt>
          <c:dPt>
            <c:idx val="4"/>
            <c:bubble3D val="0"/>
            <c:spPr>
              <a:solidFill>
                <a:schemeClr val="accent5"/>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E-03EF-4CBF-B845-B7422256B7DE}"/>
              </c:ext>
            </c:extLst>
          </c:dPt>
          <c:dPt>
            <c:idx val="5"/>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C-03EF-4CBF-B845-B7422256B7DE}"/>
              </c:ext>
            </c:extLst>
          </c:dPt>
          <c:dPt>
            <c:idx val="6"/>
            <c:bubble3D val="0"/>
            <c:spPr>
              <a:solidFill>
                <a:schemeClr val="accent1">
                  <a:lumMod val="60000"/>
                </a:schemeClr>
              </a:solidFill>
              <a:ln w="25400">
                <a:solidFill>
                  <a:schemeClr val="lt1"/>
                </a:solidFill>
              </a:ln>
              <a:effectLst/>
              <a:sp3d contourW="25400">
                <a:contourClr>
                  <a:schemeClr val="lt1"/>
                </a:contourClr>
              </a:sp3d>
            </c:spPr>
          </c:dPt>
          <c:dLbls>
            <c:dLbl>
              <c:idx val="0"/>
              <c:layout>
                <c:manualLayout>
                  <c:x val="-0.1655085058812093"/>
                  <c:y val="-2.0241213473242297E-2"/>
                </c:manualLayout>
              </c:layout>
              <c:tx>
                <c:rich>
                  <a:bodyPr rot="0" spcFirstLastPara="1" vertOverflow="ellipsis" vert="horz" wrap="square" lIns="38100" tIns="19050" rIns="38100" bIns="19050" anchor="ctr" anchorCtr="0">
                    <a:spAutoFit/>
                  </a:bodyPr>
                  <a:lstStyle/>
                  <a:p>
                    <a:pPr algn="just">
                      <a:defRPr sz="900" b="0" i="0" u="none" strike="noStrike" kern="1200" baseline="0">
                        <a:solidFill>
                          <a:schemeClr val="tx1">
                            <a:lumMod val="75000"/>
                            <a:lumOff val="25000"/>
                          </a:schemeClr>
                        </a:solidFill>
                        <a:latin typeface="+mn-lt"/>
                        <a:ea typeface="+mn-ea"/>
                        <a:cs typeface="+mn-cs"/>
                      </a:defRPr>
                    </a:pPr>
                    <a:fld id="{5D8AA85D-D6EA-4E55-849C-9132EA5614AC}" type="CATEGORYNAME">
                      <a:rPr lang="en-US"/>
                      <a:pPr algn="just">
                        <a:defRPr/>
                      </a:pPr>
                      <a:t>[NOMBRE DE CATEGORÍA]</a:t>
                    </a:fld>
                    <a:r>
                      <a:rPr lang="en-US"/>
                      <a:t> </a:t>
                    </a:r>
                    <a:fld id="{DEF87B52-1BD7-464B-9A80-77EF4CDFBC52}" type="PERCENTAGE">
                      <a:rPr lang="en-US" baseline="0"/>
                      <a:pPr algn="just">
                        <a:defRPr/>
                      </a:pPr>
                      <a:t>[PORCENTAJE]</a:t>
                    </a:fld>
                    <a:endParaRPr lang="en-US"/>
                  </a:p>
                </c:rich>
              </c:tx>
              <c:spPr>
                <a:noFill/>
                <a:ln>
                  <a:noFill/>
                </a:ln>
                <a:effectLst/>
              </c:spPr>
              <c:txPr>
                <a:bodyPr rot="0" spcFirstLastPara="1" vertOverflow="ellipsis" vert="horz" wrap="square" lIns="38100" tIns="19050" rIns="38100" bIns="19050" anchor="ctr" anchorCtr="0">
                  <a:spAutoFit/>
                </a:bodyPr>
                <a:lstStyle/>
                <a:p>
                  <a:pPr algn="just">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17873218625449594"/>
                      <c:h val="9.0051534447546627E-2"/>
                    </c:manualLayout>
                  </c15:layout>
                  <c15:dlblFieldTable/>
                  <c15:showDataLabelsRange val="0"/>
                </c:ext>
              </c:extLst>
            </c:dLbl>
            <c:dLbl>
              <c:idx val="1"/>
              <c:layout>
                <c:manualLayout>
                  <c:x val="1.3463400408282297E-2"/>
                  <c:y val="7.8813717765722421E-3"/>
                </c:manualLayout>
              </c:layout>
              <c:tx>
                <c:rich>
                  <a:bodyPr/>
                  <a:lstStyle/>
                  <a:p>
                    <a:fld id="{EFFF22F8-01F0-40EA-B826-BCAD2568D5F0}" type="CATEGORYNAME">
                      <a:rPr lang="en-US"/>
                      <a:pPr/>
                      <a:t>[NOMBRE DE CATEGORÍA]</a:t>
                    </a:fld>
                    <a:r>
                      <a:rPr lang="en-US" baseline="0"/>
                      <a:t>
</a:t>
                    </a:r>
                    <a:fld id="{DC228537-E2BD-44A6-9CCC-E05D3C0A7178}" type="PERCENTAGE">
                      <a:rPr lang="en-US" b="1" baseline="0"/>
                      <a:pPr/>
                      <a:t>[PORCENTAJE]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2"/>
              <c:layout>
                <c:manualLayout>
                  <c:x val="-1.4528344077836193E-2"/>
                  <c:y val="-0.2346737400350463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2923629551482979"/>
                  <c:y val="1.211596446510546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16896665694565957"/>
                      <c:h val="9.3222593751123572E-2"/>
                    </c:manualLayout>
                  </c15:layout>
                </c:ext>
              </c:extLst>
            </c:dLbl>
            <c:dLbl>
              <c:idx val="4"/>
              <c:layout>
                <c:manualLayout>
                  <c:x val="3.5971653814203795E-3"/>
                  <c:y val="4.872261519640099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5109750170117623E-2"/>
                  <c:y val="-1.4439754561088255E-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1.923456790123455E-2"/>
                  <c:y val="-0.1123003652262244"/>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0"/>
            <c:showCatName val="1"/>
            <c:showSerName val="0"/>
            <c:showPercent val="1"/>
            <c:showBubbleSize val="0"/>
            <c:showLeaderLines val="1"/>
            <c:leaderLines>
              <c:spPr>
                <a:ln w="19050"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Hoja1!$E$2:$K$2</c:f>
              <c:strCache>
                <c:ptCount val="7"/>
                <c:pt idx="0">
                  <c:v>ESTRATÉGICO</c:v>
                </c:pt>
                <c:pt idx="1">
                  <c:v>IMAGEN</c:v>
                </c:pt>
                <c:pt idx="2">
                  <c:v>OPERATIVO</c:v>
                </c:pt>
                <c:pt idx="3">
                  <c:v>FINANCIERO</c:v>
                </c:pt>
                <c:pt idx="4">
                  <c:v>TECNOLOGICO</c:v>
                </c:pt>
                <c:pt idx="5">
                  <c:v>CUMPLIMIENTO</c:v>
                </c:pt>
                <c:pt idx="6">
                  <c:v>CORRUPCIÓN</c:v>
                </c:pt>
              </c:strCache>
            </c:strRef>
          </c:cat>
          <c:val>
            <c:numRef>
              <c:f>Hoja1!$E$19:$K$19</c:f>
              <c:numCache>
                <c:formatCode>General</c:formatCode>
                <c:ptCount val="7"/>
                <c:pt idx="0">
                  <c:v>2</c:v>
                </c:pt>
                <c:pt idx="1">
                  <c:v>2</c:v>
                </c:pt>
                <c:pt idx="2">
                  <c:v>29</c:v>
                </c:pt>
                <c:pt idx="3">
                  <c:v>2</c:v>
                </c:pt>
                <c:pt idx="4">
                  <c:v>1</c:v>
                </c:pt>
                <c:pt idx="5">
                  <c:v>3</c:v>
                </c:pt>
                <c:pt idx="6">
                  <c:v>27</c:v>
                </c:pt>
              </c:numCache>
            </c:numRef>
          </c:val>
          <c:extLst xmlns:c16r2="http://schemas.microsoft.com/office/drawing/2015/06/chart">
            <c:ext xmlns:c16="http://schemas.microsoft.com/office/drawing/2014/chart" uri="{C3380CC4-5D6E-409C-BE32-E72D297353CC}">
              <c16:uniqueId val="{00000001-03EF-4CBF-B845-B7422256B7DE}"/>
            </c:ext>
          </c:extLst>
        </c:ser>
        <c:dLbls>
          <c:dLblPos val="in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000" b="0" i="0" u="none" strike="noStrike" kern="1200" spc="0" baseline="0">
                <a:solidFill>
                  <a:sysClr val="windowText" lastClr="000000">
                    <a:lumMod val="65000"/>
                    <a:lumOff val="35000"/>
                  </a:sysClr>
                </a:solidFill>
                <a:latin typeface="+mn-lt"/>
                <a:ea typeface="+mn-ea"/>
                <a:cs typeface="+mn-cs"/>
              </a:defRPr>
            </a:pPr>
            <a:r>
              <a:rPr lang="en-US" sz="1000" b="0" i="0" u="none" strike="noStrike" kern="1200" spc="0" baseline="0">
                <a:solidFill>
                  <a:sysClr val="windowText" lastClr="000000">
                    <a:lumMod val="65000"/>
                    <a:lumOff val="35000"/>
                  </a:sysClr>
                </a:solidFill>
                <a:latin typeface="+mn-lt"/>
                <a:ea typeface="+mn-ea"/>
                <a:cs typeface="+mn-cs"/>
              </a:rPr>
              <a:t>REPORTE DE LAS ACCIONES DE CONTROL</a:t>
            </a:r>
          </a:p>
        </c:rich>
      </c:tx>
      <c:layout/>
      <c:overlay val="0"/>
      <c:spPr>
        <a:noFill/>
        <a:ln>
          <a:noFill/>
        </a:ln>
        <a:effectLst/>
      </c:spPr>
      <c:txPr>
        <a:bodyPr rot="0" spcFirstLastPara="1" vertOverflow="ellipsis" vert="horz" wrap="square" anchor="ctr" anchorCtr="1"/>
        <a:lstStyle/>
        <a:p>
          <a:pPr algn="ctr" rtl="0">
            <a:defRPr lang="en-US" sz="1000" b="0"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Hoja1!$M$21:$M$22</c:f>
              <c:strCache>
                <c:ptCount val="2"/>
                <c:pt idx="0">
                  <c:v>REPORTARON</c:v>
                </c:pt>
                <c:pt idx="1">
                  <c:v>NO REPORTARON</c:v>
                </c:pt>
              </c:strCache>
            </c:strRef>
          </c:cat>
          <c:val>
            <c:numRef>
              <c:f>Hoja1!$N$21:$N$22</c:f>
              <c:numCache>
                <c:formatCode>0%</c:formatCode>
                <c:ptCount val="2"/>
                <c:pt idx="0">
                  <c:v>0.66666666666666663</c:v>
                </c:pt>
                <c:pt idx="1">
                  <c:v>0.33333333333333331</c:v>
                </c:pt>
              </c:numCache>
            </c:numRef>
          </c:val>
          <c:extLst xmlns:c16r2="http://schemas.microsoft.com/office/drawing/2015/06/chart">
            <c:ext xmlns:c16="http://schemas.microsoft.com/office/drawing/2014/chart" uri="{C3380CC4-5D6E-409C-BE32-E72D297353CC}">
              <c16:uniqueId val="{00000000-DE03-4E0A-9DFD-D4DEA3137B4D}"/>
            </c:ext>
          </c:extLst>
        </c:ser>
        <c:dLbls>
          <c:showLegendKey val="0"/>
          <c:showVal val="0"/>
          <c:showCatName val="0"/>
          <c:showSerName val="0"/>
          <c:showPercent val="0"/>
          <c:showBubbleSize val="0"/>
        </c:dLbls>
        <c:gapWidth val="219"/>
        <c:overlap val="-27"/>
        <c:axId val="306060728"/>
        <c:axId val="306063864"/>
      </c:barChart>
      <c:catAx>
        <c:axId val="306060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6063864"/>
        <c:crosses val="autoZero"/>
        <c:auto val="1"/>
        <c:lblAlgn val="ctr"/>
        <c:lblOffset val="100"/>
        <c:noMultiLvlLbl val="0"/>
      </c:catAx>
      <c:valAx>
        <c:axId val="306063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6060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EFECTIVIDAD</a:t>
            </a:r>
            <a:r>
              <a:rPr lang="en-US" b="1" baseline="0"/>
              <a:t> DE LOS CONTROLES</a:t>
            </a:r>
            <a:endParaRPr lang="en-US" b="1"/>
          </a:p>
        </c:rich>
      </c:tx>
      <c:layout/>
      <c:overlay val="0"/>
      <c:spPr>
        <a:noFill/>
        <a:ln>
          <a:noFill/>
        </a:ln>
        <a:effectLst/>
      </c:spPr>
    </c:title>
    <c:autoTitleDeleted val="0"/>
    <c:plotArea>
      <c:layout/>
      <c:pieChart>
        <c:varyColors val="1"/>
        <c:ser>
          <c:idx val="1"/>
          <c:order val="0"/>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Hoja1!$S$21:$S$22</c:f>
              <c:strCache>
                <c:ptCount val="2"/>
                <c:pt idx="0">
                  <c:v>EFECTIVO</c:v>
                </c:pt>
                <c:pt idx="1">
                  <c:v>NO EFECTIVO</c:v>
                </c:pt>
              </c:strCache>
            </c:strRef>
          </c:cat>
          <c:val>
            <c:numRef>
              <c:f>Hoja1!$T$21:$T$22</c:f>
              <c:numCache>
                <c:formatCode>General</c:formatCode>
                <c:ptCount val="2"/>
                <c:pt idx="0">
                  <c:v>89.393939393939391</c:v>
                </c:pt>
                <c:pt idx="1">
                  <c:v>10.606060606060606</c:v>
                </c:pt>
              </c:numCache>
            </c:numRef>
          </c:val>
          <c:extLst xmlns:c16r2="http://schemas.microsoft.com/office/drawing/2015/06/chart">
            <c:ext xmlns:c16="http://schemas.microsoft.com/office/drawing/2014/chart" uri="{C3380CC4-5D6E-409C-BE32-E72D297353CC}">
              <c16:uniqueId val="{00000007-184E-4724-ABB8-AB603B2CC3D7}"/>
            </c:ext>
          </c:extLst>
        </c:ser>
        <c:ser>
          <c:idx val="0"/>
          <c:order val="1"/>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3-184E-4724-ABB8-AB603B2CC3D7}"/>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184E-4724-ABB8-AB603B2CC3D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Hoja1!$S$21:$S$22</c:f>
              <c:strCache>
                <c:ptCount val="2"/>
                <c:pt idx="0">
                  <c:v>EFECTIVO</c:v>
                </c:pt>
                <c:pt idx="1">
                  <c:v>NO EFECTIVO</c:v>
                </c:pt>
              </c:strCache>
            </c:strRef>
          </c:cat>
          <c:val>
            <c:numRef>
              <c:f>Hoja1!$T$21:$T$22</c:f>
              <c:numCache>
                <c:formatCode>General</c:formatCode>
                <c:ptCount val="2"/>
                <c:pt idx="0">
                  <c:v>89.393939393939391</c:v>
                </c:pt>
                <c:pt idx="1">
                  <c:v>10.606060606060606</c:v>
                </c:pt>
              </c:numCache>
            </c:numRef>
          </c:val>
          <c:extLst xmlns:c16r2="http://schemas.microsoft.com/office/drawing/2015/06/chart">
            <c:ext xmlns:c16="http://schemas.microsoft.com/office/drawing/2014/chart" uri="{C3380CC4-5D6E-409C-BE32-E72D297353CC}">
              <c16:uniqueId val="{00000006-184E-4724-ABB8-AB603B2CC3D7}"/>
            </c:ext>
          </c:extLst>
        </c:ser>
        <c:dLbls>
          <c:showLegendKey val="0"/>
          <c:showVal val="0"/>
          <c:showCatName val="0"/>
          <c:showSerName val="0"/>
          <c:showPercent val="0"/>
          <c:showBubbleSize val="0"/>
          <c:showLeaderLines val="1"/>
        </c:dLbls>
        <c:firstSliceAng val="0"/>
      </c:pieChart>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ln>
      <a:solidFill>
        <a:schemeClr val="tx1"/>
      </a:solidFill>
    </a:ln>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217990</xdr:colOff>
      <xdr:row>0</xdr:row>
      <xdr:rowOff>57150</xdr:rowOff>
    </xdr:from>
    <xdr:to>
      <xdr:col>0</xdr:col>
      <xdr:colOff>1062038</xdr:colOff>
      <xdr:row>1</xdr:row>
      <xdr:rowOff>123010</xdr:rowOff>
    </xdr:to>
    <xdr:pic>
      <xdr:nvPicPr>
        <xdr:cNvPr id="2" name="image1.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990" y="57150"/>
          <a:ext cx="844048" cy="361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83820</xdr:colOff>
      <xdr:row>2</xdr:row>
      <xdr:rowOff>87205</xdr:rowOff>
    </xdr:from>
    <xdr:to>
      <xdr:col>0</xdr:col>
      <xdr:colOff>2272620</xdr:colOff>
      <xdr:row>2</xdr:row>
      <xdr:rowOff>2214805</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2345265</xdr:colOff>
      <xdr:row>2</xdr:row>
      <xdr:rowOff>87205</xdr:rowOff>
    </xdr:from>
    <xdr:to>
      <xdr:col>0</xdr:col>
      <xdr:colOff>4534065</xdr:colOff>
      <xdr:row>2</xdr:row>
      <xdr:rowOff>2214805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4616027</xdr:colOff>
      <xdr:row>2</xdr:row>
      <xdr:rowOff>87205</xdr:rowOff>
    </xdr:from>
    <xdr:to>
      <xdr:col>0</xdr:col>
      <xdr:colOff>6804827</xdr:colOff>
      <xdr:row>2</xdr:row>
      <xdr:rowOff>2214805</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6900334</xdr:colOff>
      <xdr:row>2</xdr:row>
      <xdr:rowOff>87205</xdr:rowOff>
    </xdr:from>
    <xdr:to>
      <xdr:col>0</xdr:col>
      <xdr:colOff>9089134</xdr:colOff>
      <xdr:row>2</xdr:row>
      <xdr:rowOff>2214805</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9193952</xdr:colOff>
      <xdr:row>2</xdr:row>
      <xdr:rowOff>87205</xdr:rowOff>
    </xdr:from>
    <xdr:to>
      <xdr:col>0</xdr:col>
      <xdr:colOff>11382752</xdr:colOff>
      <xdr:row>2</xdr:row>
      <xdr:rowOff>2214805</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11488420</xdr:colOff>
      <xdr:row>2</xdr:row>
      <xdr:rowOff>82973</xdr:rowOff>
    </xdr:from>
    <xdr:to>
      <xdr:col>0</xdr:col>
      <xdr:colOff>13677220</xdr:colOff>
      <xdr:row>2</xdr:row>
      <xdr:rowOff>2210573</xdr:rowOff>
    </xdr:to>
    <xdr:graphicFrame macro="">
      <xdr:nvGraphicFramePr>
        <xdr:cNvPr id="1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8432800</xdr:colOff>
      <xdr:row>5</xdr:row>
      <xdr:rowOff>236009</xdr:rowOff>
    </xdr:from>
    <xdr:to>
      <xdr:col>0</xdr:col>
      <xdr:colOff>13687425</xdr:colOff>
      <xdr:row>5</xdr:row>
      <xdr:rowOff>3771901</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88901</xdr:colOff>
      <xdr:row>5</xdr:row>
      <xdr:rowOff>198967</xdr:rowOff>
    </xdr:from>
    <xdr:to>
      <xdr:col>0</xdr:col>
      <xdr:colOff>8365511</xdr:colOff>
      <xdr:row>5</xdr:row>
      <xdr:rowOff>3819525</xdr:rowOff>
    </xdr:to>
    <xdr:pic>
      <xdr:nvPicPr>
        <xdr:cNvPr id="20" name="Imagen 19"/>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8901" y="5761567"/>
          <a:ext cx="8276610" cy="3620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533400</xdr:colOff>
      <xdr:row>6</xdr:row>
      <xdr:rowOff>152399</xdr:rowOff>
    </xdr:from>
    <xdr:to>
      <xdr:col>0</xdr:col>
      <xdr:colOff>3892200</xdr:colOff>
      <xdr:row>6</xdr:row>
      <xdr:rowOff>2776799</xdr:rowOff>
    </xdr:to>
    <xdr:graphicFrame macro="">
      <xdr:nvGraphicFramePr>
        <xdr:cNvPr id="21" name="Gráfico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4867275</xdr:colOff>
      <xdr:row>6</xdr:row>
      <xdr:rowOff>146589</xdr:rowOff>
    </xdr:from>
    <xdr:to>
      <xdr:col>0</xdr:col>
      <xdr:colOff>8226500</xdr:colOff>
      <xdr:row>6</xdr:row>
      <xdr:rowOff>2772388</xdr:rowOff>
    </xdr:to>
    <xdr:graphicFrame macro="">
      <xdr:nvGraphicFramePr>
        <xdr:cNvPr id="24"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9258300</xdr:colOff>
      <xdr:row>6</xdr:row>
      <xdr:rowOff>147288</xdr:rowOff>
    </xdr:from>
    <xdr:to>
      <xdr:col>0</xdr:col>
      <xdr:colOff>12617100</xdr:colOff>
      <xdr:row>6</xdr:row>
      <xdr:rowOff>2771688</xdr:rowOff>
    </xdr:to>
    <xdr:graphicFrame macro="">
      <xdr:nvGraphicFramePr>
        <xdr:cNvPr id="25"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oneCellAnchor>
    <xdr:from>
      <xdr:col>0</xdr:col>
      <xdr:colOff>4867275</xdr:colOff>
      <xdr:row>6</xdr:row>
      <xdr:rowOff>2809875</xdr:rowOff>
    </xdr:from>
    <xdr:ext cx="3371850" cy="809625"/>
    <xdr:sp macro="" textlink="">
      <xdr:nvSpPr>
        <xdr:cNvPr id="2" name="CuadroTexto 1"/>
        <xdr:cNvSpPr txBox="1"/>
      </xdr:nvSpPr>
      <xdr:spPr>
        <a:xfrm>
          <a:off x="4867275" y="11915775"/>
          <a:ext cx="3371850" cy="809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algn="just" defTabSz="914400" eaLnBrk="1" fontAlgn="auto" latinLnBrk="0" hangingPunct="1">
            <a:lnSpc>
              <a:spcPct val="100000"/>
            </a:lnSpc>
            <a:spcBef>
              <a:spcPts val="0"/>
            </a:spcBef>
            <a:spcAft>
              <a:spcPts val="0"/>
            </a:spcAft>
            <a:buClrTx/>
            <a:buSzTx/>
            <a:buFontTx/>
            <a:buNone/>
            <a:tabLst/>
            <a:defRPr/>
          </a:pPr>
          <a:r>
            <a:rPr lang="es-CO" sz="1100">
              <a:solidFill>
                <a:schemeClr val="tx1"/>
              </a:solidFill>
              <a:effectLst/>
              <a:latin typeface="+mn-lt"/>
              <a:ea typeface="+mn-ea"/>
              <a:cs typeface="+mn-cs"/>
            </a:rPr>
            <a:t>Teniendo en cuanta la gráfica anterior, se observa que el 11% que corresponde a </a:t>
          </a:r>
          <a:r>
            <a:rPr lang="es-CO" sz="1100">
              <a:solidFill>
                <a:sysClr val="windowText" lastClr="000000"/>
              </a:solidFill>
              <a:effectLst/>
              <a:latin typeface="+mn-lt"/>
              <a:ea typeface="+mn-ea"/>
              <a:cs typeface="+mn-cs"/>
            </a:rPr>
            <a:t>7</a:t>
          </a:r>
          <a:r>
            <a:rPr lang="es-CO" sz="1100">
              <a:solidFill>
                <a:schemeClr val="tx1"/>
              </a:solidFill>
              <a:effectLst/>
              <a:latin typeface="+mn-lt"/>
              <a:ea typeface="+mn-ea"/>
              <a:cs typeface="+mn-cs"/>
            </a:rPr>
            <a:t> de los controles, no previenen o detectan las causas, al igual que carecen de confiabilidad al momento de mitigar el riesgo.</a:t>
          </a:r>
        </a:p>
        <a:p>
          <a:endParaRPr lang="es-CO" sz="1100"/>
        </a:p>
      </xdr:txBody>
    </xdr:sp>
    <xdr:clientData/>
  </xdr:oneCellAnchor>
  <xdr:oneCellAnchor>
    <xdr:from>
      <xdr:col>0</xdr:col>
      <xdr:colOff>9258301</xdr:colOff>
      <xdr:row>6</xdr:row>
      <xdr:rowOff>2809875</xdr:rowOff>
    </xdr:from>
    <xdr:ext cx="3371850" cy="781240"/>
    <xdr:sp macro="" textlink="">
      <xdr:nvSpPr>
        <xdr:cNvPr id="3" name="CuadroTexto 2"/>
        <xdr:cNvSpPr txBox="1"/>
      </xdr:nvSpPr>
      <xdr:spPr>
        <a:xfrm>
          <a:off x="9258301" y="11915775"/>
          <a:ext cx="3371850"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algn="just" defTabSz="914400" eaLnBrk="1" fontAlgn="auto" latinLnBrk="0" hangingPunct="1">
            <a:lnSpc>
              <a:spcPct val="100000"/>
            </a:lnSpc>
            <a:spcBef>
              <a:spcPts val="0"/>
            </a:spcBef>
            <a:spcAft>
              <a:spcPts val="0"/>
            </a:spcAft>
            <a:buClrTx/>
            <a:buSzTx/>
            <a:buFontTx/>
            <a:buNone/>
            <a:tabLst/>
            <a:defRPr/>
          </a:pPr>
          <a:r>
            <a:rPr lang="es-CO" sz="1100">
              <a:solidFill>
                <a:schemeClr val="tx1"/>
              </a:solidFill>
              <a:effectLst/>
              <a:latin typeface="+mn-lt"/>
              <a:ea typeface="+mn-ea"/>
              <a:cs typeface="+mn-cs"/>
            </a:rPr>
            <a:t>Se observa que el </a:t>
          </a:r>
          <a:r>
            <a:rPr lang="es-CO" sz="1100">
              <a:solidFill>
                <a:sysClr val="windowText" lastClr="000000"/>
              </a:solidFill>
              <a:effectLst/>
              <a:latin typeface="+mn-lt"/>
              <a:ea typeface="+mn-ea"/>
              <a:cs typeface="+mn-cs"/>
            </a:rPr>
            <a:t>3% </a:t>
          </a:r>
          <a:r>
            <a:rPr lang="es-CO" sz="1100">
              <a:solidFill>
                <a:schemeClr val="tx1"/>
              </a:solidFill>
              <a:effectLst/>
              <a:latin typeface="+mn-lt"/>
              <a:ea typeface="+mn-ea"/>
              <a:cs typeface="+mn-cs"/>
            </a:rPr>
            <a:t>que corresponde a </a:t>
          </a:r>
          <a:r>
            <a:rPr lang="es-CO" sz="1100">
              <a:solidFill>
                <a:sysClr val="windowText" lastClr="000000"/>
              </a:solidFill>
              <a:effectLst/>
              <a:latin typeface="+mn-lt"/>
              <a:ea typeface="+mn-ea"/>
              <a:cs typeface="+mn-cs"/>
            </a:rPr>
            <a:t>2</a:t>
          </a:r>
          <a:r>
            <a:rPr lang="es-CO" sz="1100">
              <a:solidFill>
                <a:schemeClr val="tx1"/>
              </a:solidFill>
              <a:effectLst/>
              <a:latin typeface="+mn-lt"/>
              <a:ea typeface="+mn-ea"/>
              <a:cs typeface="+mn-cs"/>
            </a:rPr>
            <a:t> de los controles que no son oportunos para la mitigación del riesgo</a:t>
          </a:r>
          <a:r>
            <a:rPr lang="es-CO"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endParaRPr lang="es-CO" sz="1100"/>
        </a:p>
      </xdr:txBody>
    </xdr:sp>
    <xdr:clientData/>
  </xdr:oneCellAnchor>
  <xdr:oneCellAnchor>
    <xdr:from>
      <xdr:col>0</xdr:col>
      <xdr:colOff>542924</xdr:colOff>
      <xdr:row>6</xdr:row>
      <xdr:rowOff>2847975</xdr:rowOff>
    </xdr:from>
    <xdr:ext cx="3343275" cy="436786"/>
    <xdr:sp macro="" textlink="">
      <xdr:nvSpPr>
        <xdr:cNvPr id="4" name="CuadroTexto 3"/>
        <xdr:cNvSpPr txBox="1"/>
      </xdr:nvSpPr>
      <xdr:spPr>
        <a:xfrm>
          <a:off x="542924" y="11953875"/>
          <a:ext cx="3343275"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just"/>
          <a:r>
            <a:rPr lang="es-CO" sz="1100">
              <a:solidFill>
                <a:schemeClr val="tx1"/>
              </a:solidFill>
              <a:effectLst/>
              <a:latin typeface="+mn-lt"/>
              <a:ea typeface="+mn-ea"/>
              <a:cs typeface="+mn-cs"/>
            </a:rPr>
            <a:t>El </a:t>
          </a:r>
          <a:r>
            <a:rPr lang="es-CO" sz="1100">
              <a:solidFill>
                <a:sysClr val="windowText" lastClr="000000"/>
              </a:solidFill>
              <a:effectLst/>
              <a:latin typeface="+mn-lt"/>
              <a:ea typeface="+mn-ea"/>
              <a:cs typeface="+mn-cs"/>
            </a:rPr>
            <a:t>33% </a:t>
          </a:r>
          <a:r>
            <a:rPr lang="es-CO" sz="1100">
              <a:solidFill>
                <a:schemeClr val="tx1"/>
              </a:solidFill>
              <a:effectLst/>
              <a:latin typeface="+mn-lt"/>
              <a:ea typeface="+mn-ea"/>
              <a:cs typeface="+mn-cs"/>
            </a:rPr>
            <a:t>que equivale a </a:t>
          </a:r>
          <a:r>
            <a:rPr lang="es-CO" sz="1100">
              <a:solidFill>
                <a:sysClr val="windowText" lastClr="000000"/>
              </a:solidFill>
              <a:effectLst/>
              <a:latin typeface="+mn-lt"/>
              <a:ea typeface="+mn-ea"/>
              <a:cs typeface="+mn-cs"/>
            </a:rPr>
            <a:t>5</a:t>
          </a:r>
          <a:r>
            <a:rPr lang="es-CO" sz="1100">
              <a:solidFill>
                <a:schemeClr val="tx1"/>
              </a:solidFill>
              <a:effectLst/>
              <a:latin typeface="+mn-lt"/>
              <a:ea typeface="+mn-ea"/>
              <a:cs typeface="+mn-cs"/>
            </a:rPr>
            <a:t> procesos que no realizaron el reporte de las acciones de control. </a:t>
          </a:r>
        </a:p>
      </xdr:txBody>
    </xdr:sp>
    <xdr:clientData/>
  </xdr:oneCellAnchor>
  <xdr:oneCellAnchor>
    <xdr:from>
      <xdr:col>0</xdr:col>
      <xdr:colOff>9525</xdr:colOff>
      <xdr:row>2</xdr:row>
      <xdr:rowOff>2257425</xdr:rowOff>
    </xdr:from>
    <xdr:ext cx="2266949" cy="781240"/>
    <xdr:sp macro="" textlink="">
      <xdr:nvSpPr>
        <xdr:cNvPr id="5" name="CuadroTexto 4"/>
        <xdr:cNvSpPr txBox="1"/>
      </xdr:nvSpPr>
      <xdr:spPr>
        <a:xfrm>
          <a:off x="9525" y="3752850"/>
          <a:ext cx="2266949"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100"/>
            <a:t>El</a:t>
          </a:r>
          <a:r>
            <a:rPr lang="es-CO" sz="1100" baseline="0"/>
            <a:t> 98% equivale a un (1) proceso que no reporto monitoreo y revisión de Autocontrol al Mapa Integral de Riesgos</a:t>
          </a:r>
          <a:endParaRPr lang="es-CO" sz="1100"/>
        </a:p>
      </xdr:txBody>
    </xdr:sp>
    <xdr:clientData/>
  </xdr:oneCellAnchor>
  <xdr:oneCellAnchor>
    <xdr:from>
      <xdr:col>0</xdr:col>
      <xdr:colOff>6838950</xdr:colOff>
      <xdr:row>2</xdr:row>
      <xdr:rowOff>2247900</xdr:rowOff>
    </xdr:from>
    <xdr:ext cx="2343150" cy="781240"/>
    <xdr:sp macro="" textlink="">
      <xdr:nvSpPr>
        <xdr:cNvPr id="26" name="CuadroTexto 25"/>
        <xdr:cNvSpPr txBox="1"/>
      </xdr:nvSpPr>
      <xdr:spPr>
        <a:xfrm>
          <a:off x="6838950" y="3743325"/>
          <a:ext cx="2343150"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just"/>
          <a:r>
            <a:rPr lang="es-CO" sz="1100"/>
            <a:t>El</a:t>
          </a:r>
          <a:r>
            <a:rPr lang="es-CO" sz="1100" baseline="0"/>
            <a:t> 90% equivale a que el proceso de atención al ciudadano tenia programado 2 informes de tabulación de las PQRD y solo reportó uno.</a:t>
          </a:r>
          <a:endParaRPr lang="es-CO" sz="1100"/>
        </a:p>
      </xdr:txBody>
    </xdr:sp>
    <xdr:clientData/>
  </xdr:oneCellAnchor>
  <xdr:oneCellAnchor>
    <xdr:from>
      <xdr:col>0</xdr:col>
      <xdr:colOff>2247900</xdr:colOff>
      <xdr:row>2</xdr:row>
      <xdr:rowOff>2247900</xdr:rowOff>
    </xdr:from>
    <xdr:ext cx="2266949" cy="264560"/>
    <xdr:sp macro="" textlink="">
      <xdr:nvSpPr>
        <xdr:cNvPr id="27" name="CuadroTexto 26"/>
        <xdr:cNvSpPr txBox="1"/>
      </xdr:nvSpPr>
      <xdr:spPr>
        <a:xfrm>
          <a:off x="2247900" y="3743325"/>
          <a:ext cx="22669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100"/>
            <a:t>Cumplimiento</a:t>
          </a:r>
          <a:r>
            <a:rPr lang="es-CO" sz="1100" baseline="0"/>
            <a:t> del 100%</a:t>
          </a:r>
          <a:endParaRPr lang="es-CO" sz="1100"/>
        </a:p>
      </xdr:txBody>
    </xdr:sp>
    <xdr:clientData/>
  </xdr:oneCellAnchor>
  <xdr:oneCellAnchor>
    <xdr:from>
      <xdr:col>0</xdr:col>
      <xdr:colOff>4572000</xdr:colOff>
      <xdr:row>2</xdr:row>
      <xdr:rowOff>2247900</xdr:rowOff>
    </xdr:from>
    <xdr:ext cx="2266949" cy="264560"/>
    <xdr:sp macro="" textlink="">
      <xdr:nvSpPr>
        <xdr:cNvPr id="29" name="CuadroTexto 28"/>
        <xdr:cNvSpPr txBox="1"/>
      </xdr:nvSpPr>
      <xdr:spPr>
        <a:xfrm>
          <a:off x="4572000" y="3743325"/>
          <a:ext cx="22669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100"/>
            <a:t>Cumplimiento</a:t>
          </a:r>
          <a:r>
            <a:rPr lang="es-CO" sz="1100" baseline="0"/>
            <a:t> del 100%</a:t>
          </a:r>
          <a:endParaRPr lang="es-CO" sz="1100"/>
        </a:p>
      </xdr:txBody>
    </xdr:sp>
    <xdr:clientData/>
  </xdr:oneCellAnchor>
  <xdr:oneCellAnchor>
    <xdr:from>
      <xdr:col>0</xdr:col>
      <xdr:colOff>9134475</xdr:colOff>
      <xdr:row>2</xdr:row>
      <xdr:rowOff>2247900</xdr:rowOff>
    </xdr:from>
    <xdr:ext cx="2266949" cy="264560"/>
    <xdr:sp macro="" textlink="">
      <xdr:nvSpPr>
        <xdr:cNvPr id="30" name="CuadroTexto 29"/>
        <xdr:cNvSpPr txBox="1"/>
      </xdr:nvSpPr>
      <xdr:spPr>
        <a:xfrm>
          <a:off x="9134475" y="3743325"/>
          <a:ext cx="22669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100"/>
            <a:t>Cumplimiento</a:t>
          </a:r>
          <a:r>
            <a:rPr lang="es-CO" sz="1100" baseline="0"/>
            <a:t> del 100%</a:t>
          </a:r>
          <a:endParaRPr lang="es-CO" sz="1100"/>
        </a:p>
      </xdr:txBody>
    </xdr:sp>
    <xdr:clientData/>
  </xdr:oneCellAnchor>
  <xdr:oneCellAnchor>
    <xdr:from>
      <xdr:col>0</xdr:col>
      <xdr:colOff>11391900</xdr:colOff>
      <xdr:row>2</xdr:row>
      <xdr:rowOff>2238375</xdr:rowOff>
    </xdr:from>
    <xdr:ext cx="2343150" cy="781240"/>
    <xdr:sp macro="" textlink="">
      <xdr:nvSpPr>
        <xdr:cNvPr id="31" name="CuadroTexto 30"/>
        <xdr:cNvSpPr txBox="1"/>
      </xdr:nvSpPr>
      <xdr:spPr>
        <a:xfrm>
          <a:off x="11391900" y="3733800"/>
          <a:ext cx="2343150"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just"/>
          <a:r>
            <a:rPr lang="es-CO" sz="1100"/>
            <a:t>El</a:t>
          </a:r>
          <a:r>
            <a:rPr lang="es-CO" sz="1100" baseline="0"/>
            <a:t> 98% equivale al promedio de porcentaje de cumplimiento de los componentes del PAAC en el cuatrimestre</a:t>
          </a:r>
          <a:endParaRPr lang="es-CO"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217990</xdr:colOff>
      <xdr:row>0</xdr:row>
      <xdr:rowOff>57150</xdr:rowOff>
    </xdr:from>
    <xdr:to>
      <xdr:col>0</xdr:col>
      <xdr:colOff>1062038</xdr:colOff>
      <xdr:row>1</xdr:row>
      <xdr:rowOff>123010</xdr:rowOff>
    </xdr:to>
    <xdr:pic>
      <xdr:nvPicPr>
        <xdr:cNvPr id="2" name="image1.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990" y="57150"/>
          <a:ext cx="844048" cy="3554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6</xdr:row>
      <xdr:rowOff>0</xdr:rowOff>
    </xdr:from>
    <xdr:ext cx="1447800" cy="619125"/>
    <xdr:pic>
      <xdr:nvPicPr>
        <xdr:cNvPr id="2" name="image1.png"/>
        <xdr:cNvPicPr preferRelativeResize="0"/>
      </xdr:nvPicPr>
      <xdr:blipFill>
        <a:blip xmlns:r="http://schemas.openxmlformats.org/officeDocument/2006/relationships" r:embed="rId1" cstate="print"/>
        <a:stretch>
          <a:fillRect/>
        </a:stretch>
      </xdr:blipFill>
      <xdr:spPr>
        <a:xfrm>
          <a:off x="160020" y="182880"/>
          <a:ext cx="1447800" cy="619125"/>
        </a:xfrm>
        <a:prstGeom prst="rect">
          <a:avLst/>
        </a:prstGeom>
        <a:noFill/>
      </xdr:spPr>
    </xdr:pic>
    <xdr:clientData fLocksWithSheet="0"/>
  </xdr:oneCellAnchor>
  <xdr:oneCellAnchor>
    <xdr:from>
      <xdr:col>31</xdr:col>
      <xdr:colOff>0</xdr:colOff>
      <xdr:row>6</xdr:row>
      <xdr:rowOff>0</xdr:rowOff>
    </xdr:from>
    <xdr:ext cx="1733550" cy="323850"/>
    <xdr:pic>
      <xdr:nvPicPr>
        <xdr:cNvPr id="3" name="image2.png"/>
        <xdr:cNvPicPr preferRelativeResize="0"/>
      </xdr:nvPicPr>
      <xdr:blipFill>
        <a:blip xmlns:r="http://schemas.openxmlformats.org/officeDocument/2006/relationships" r:embed="rId2" cstate="print"/>
        <a:stretch>
          <a:fillRect/>
        </a:stretch>
      </xdr:blipFill>
      <xdr:spPr>
        <a:xfrm>
          <a:off x="46017180" y="182880"/>
          <a:ext cx="1733550" cy="3238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xdr:from>
      <xdr:col>0</xdr:col>
      <xdr:colOff>489177</xdr:colOff>
      <xdr:row>41</xdr:row>
      <xdr:rowOff>5103</xdr:rowOff>
    </xdr:from>
    <xdr:to>
      <xdr:col>6</xdr:col>
      <xdr:colOff>560614</xdr:colOff>
      <xdr:row>58</xdr:row>
      <xdr:rowOff>95250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118799</xdr:colOff>
      <xdr:row>21</xdr:row>
      <xdr:rowOff>131233</xdr:rowOff>
    </xdr:from>
    <xdr:to>
      <xdr:col>6</xdr:col>
      <xdr:colOff>62125</xdr:colOff>
      <xdr:row>41</xdr:row>
      <xdr:rowOff>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aunap.gov.co/images/atencionalciudadano/informe-pqrsd-Segundo-trimestre-2020.pdf" TargetMode="External"/><Relationship Id="rId1" Type="http://schemas.openxmlformats.org/officeDocument/2006/relationships/hyperlink" Target="https://www.aunap.gov.co/images/resoluciones/encuesta-canales-y-servicio-al-ciudadano-en-aislamiento.pdf"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opLeftCell="J1" zoomScale="120" zoomScaleNormal="120" workbookViewId="0">
      <pane ySplit="3" topLeftCell="A34" activePane="bottomLeft" state="frozen"/>
      <selection pane="bottomLeft" activeCell="K45" sqref="K45"/>
    </sheetView>
  </sheetViews>
  <sheetFormatPr baseColWidth="10" defaultColWidth="9.33203125" defaultRowHeight="13.2" x14ac:dyDescent="0.25"/>
  <cols>
    <col min="1" max="1" width="19.77734375" style="1" customWidth="1" collapsed="1"/>
    <col min="2" max="2" width="20.33203125" style="27" customWidth="1" collapsed="1"/>
    <col min="3" max="3" width="7.44140625" style="1" customWidth="1" collapsed="1"/>
    <col min="4" max="4" width="45.44140625" style="28" customWidth="1" collapsed="1"/>
    <col min="5" max="5" width="32" style="1" customWidth="1" collapsed="1"/>
    <col min="6" max="6" width="8" style="27" customWidth="1" collapsed="1"/>
    <col min="7" max="7" width="39.109375" style="1" customWidth="1" collapsed="1"/>
    <col min="8" max="8" width="17.44140625" style="27" customWidth="1" collapsed="1"/>
    <col min="9" max="9" width="18.33203125" style="1" customWidth="1" collapsed="1"/>
    <col min="10" max="10" width="16.33203125" style="1" customWidth="1" collapsed="1"/>
    <col min="11" max="11" width="13.109375" style="31" customWidth="1" collapsed="1"/>
    <col min="12" max="12" width="16.33203125" style="1" customWidth="1" collapsed="1"/>
    <col min="13" max="13" width="13.77734375" style="1" customWidth="1" collapsed="1"/>
    <col min="14" max="14" width="13.33203125" style="1" customWidth="1" collapsed="1"/>
    <col min="15" max="15" width="61" style="1" customWidth="1" collapsed="1"/>
    <col min="16" max="16" width="9.33203125" style="1" collapsed="1"/>
    <col min="17" max="17" width="9.33203125" style="1" customWidth="1" collapsed="1"/>
    <col min="18" max="16384" width="9.33203125" style="1" collapsed="1"/>
  </cols>
  <sheetData>
    <row r="1" spans="1:17" ht="23.25" customHeight="1" x14ac:dyDescent="0.3">
      <c r="A1" s="214" t="s">
        <v>0</v>
      </c>
      <c r="B1" s="215"/>
      <c r="C1" s="215"/>
      <c r="D1" s="215"/>
      <c r="E1" s="215"/>
      <c r="F1" s="215"/>
      <c r="G1" s="215"/>
      <c r="H1" s="215"/>
      <c r="I1" s="215"/>
      <c r="J1" s="215"/>
      <c r="K1" s="215"/>
      <c r="L1" s="215"/>
      <c r="M1" s="215"/>
      <c r="N1" s="215"/>
      <c r="O1" s="215"/>
    </row>
    <row r="2" spans="1:17" ht="18.75" customHeight="1" x14ac:dyDescent="0.25">
      <c r="A2" s="2"/>
      <c r="B2" s="3"/>
      <c r="C2" s="3"/>
      <c r="D2" s="4"/>
      <c r="E2" s="3"/>
      <c r="F2" s="3"/>
      <c r="G2" s="3"/>
      <c r="H2" s="3"/>
      <c r="I2" s="5"/>
      <c r="J2" s="5"/>
      <c r="K2" s="6"/>
      <c r="L2" s="7"/>
      <c r="M2" s="7"/>
      <c r="N2" s="7"/>
      <c r="O2" s="8" t="s">
        <v>1</v>
      </c>
    </row>
    <row r="3" spans="1:17" ht="27.75" customHeight="1" x14ac:dyDescent="0.25">
      <c r="A3" s="9" t="s">
        <v>2</v>
      </c>
      <c r="B3" s="10" t="s">
        <v>3</v>
      </c>
      <c r="C3" s="9" t="s">
        <v>4</v>
      </c>
      <c r="D3" s="9" t="s">
        <v>5</v>
      </c>
      <c r="E3" s="9" t="s">
        <v>6</v>
      </c>
      <c r="F3" s="9" t="s">
        <v>7</v>
      </c>
      <c r="G3" s="10" t="s">
        <v>8</v>
      </c>
      <c r="H3" s="9" t="s">
        <v>9</v>
      </c>
      <c r="I3" s="10" t="s">
        <v>10</v>
      </c>
      <c r="J3" s="10" t="s">
        <v>11</v>
      </c>
      <c r="K3" s="11" t="s">
        <v>11</v>
      </c>
      <c r="L3" s="10" t="s">
        <v>12</v>
      </c>
      <c r="M3" s="10" t="s">
        <v>13</v>
      </c>
      <c r="N3" s="10" t="s">
        <v>14</v>
      </c>
      <c r="O3" s="12" t="s">
        <v>15</v>
      </c>
    </row>
    <row r="4" spans="1:17" s="20" customFormat="1" ht="26.25" customHeight="1" x14ac:dyDescent="0.25">
      <c r="A4" s="213" t="s">
        <v>16</v>
      </c>
      <c r="B4" s="210" t="s">
        <v>17</v>
      </c>
      <c r="C4" s="13">
        <v>1</v>
      </c>
      <c r="D4" s="14" t="s">
        <v>18</v>
      </c>
      <c r="E4" s="15" t="s">
        <v>19</v>
      </c>
      <c r="F4" s="16">
        <v>1</v>
      </c>
      <c r="G4" s="15" t="s">
        <v>20</v>
      </c>
      <c r="H4" s="17" t="s">
        <v>21</v>
      </c>
      <c r="I4" s="16">
        <v>1</v>
      </c>
      <c r="J4" s="16">
        <v>1</v>
      </c>
      <c r="K4" s="18">
        <f>I4/J4</f>
        <v>1</v>
      </c>
      <c r="L4" s="19"/>
      <c r="M4" s="19"/>
      <c r="N4" s="19"/>
      <c r="O4" s="15" t="s">
        <v>22</v>
      </c>
      <c r="Q4" s="20">
        <f>COUNTA(I4:I10)</f>
        <v>6</v>
      </c>
    </row>
    <row r="5" spans="1:17" s="20" customFormat="1" ht="20.399999999999999" x14ac:dyDescent="0.25">
      <c r="A5" s="208"/>
      <c r="B5" s="211"/>
      <c r="C5" s="13">
        <v>2</v>
      </c>
      <c r="D5" s="14" t="s">
        <v>23</v>
      </c>
      <c r="E5" s="15" t="s">
        <v>24</v>
      </c>
      <c r="F5" s="16">
        <v>1</v>
      </c>
      <c r="G5" s="15" t="s">
        <v>25</v>
      </c>
      <c r="H5" s="17" t="s">
        <v>21</v>
      </c>
      <c r="I5" s="16">
        <v>1</v>
      </c>
      <c r="J5" s="16">
        <v>1</v>
      </c>
      <c r="K5" s="18">
        <f t="shared" ref="K5:K6" si="0">I5/J5</f>
        <v>1</v>
      </c>
      <c r="L5" s="19"/>
      <c r="M5" s="19"/>
      <c r="N5" s="19"/>
      <c r="O5" s="15" t="s">
        <v>26</v>
      </c>
    </row>
    <row r="6" spans="1:17" s="20" customFormat="1" ht="30.6" x14ac:dyDescent="0.25">
      <c r="A6" s="208"/>
      <c r="B6" s="212"/>
      <c r="C6" s="13">
        <v>3</v>
      </c>
      <c r="D6" s="14" t="s">
        <v>27</v>
      </c>
      <c r="E6" s="15" t="s">
        <v>28</v>
      </c>
      <c r="F6" s="16">
        <v>5</v>
      </c>
      <c r="G6" s="15" t="s">
        <v>29</v>
      </c>
      <c r="H6" s="17" t="s">
        <v>21</v>
      </c>
      <c r="I6" s="16">
        <v>1</v>
      </c>
      <c r="J6" s="16">
        <v>1</v>
      </c>
      <c r="K6" s="18">
        <f t="shared" si="0"/>
        <v>1</v>
      </c>
      <c r="L6" s="16">
        <v>1</v>
      </c>
      <c r="M6" s="16">
        <v>1</v>
      </c>
      <c r="N6" s="16">
        <v>2</v>
      </c>
      <c r="O6" s="15" t="s">
        <v>30</v>
      </c>
    </row>
    <row r="7" spans="1:17" s="20" customFormat="1" ht="20.399999999999999" x14ac:dyDescent="0.25">
      <c r="A7" s="208"/>
      <c r="B7" s="17" t="s">
        <v>31</v>
      </c>
      <c r="C7" s="13">
        <v>4</v>
      </c>
      <c r="D7" s="14" t="s">
        <v>32</v>
      </c>
      <c r="E7" s="15" t="s">
        <v>33</v>
      </c>
      <c r="F7" s="21">
        <v>1</v>
      </c>
      <c r="G7" s="15" t="s">
        <v>34</v>
      </c>
      <c r="H7" s="17" t="s">
        <v>35</v>
      </c>
      <c r="I7" s="19"/>
      <c r="J7" s="19"/>
      <c r="K7" s="22"/>
      <c r="L7" s="19"/>
      <c r="M7" s="19"/>
      <c r="N7" s="21">
        <v>1</v>
      </c>
      <c r="O7" s="15" t="s">
        <v>36</v>
      </c>
    </row>
    <row r="8" spans="1:17" s="20" customFormat="1" ht="30.6" x14ac:dyDescent="0.25">
      <c r="A8" s="208"/>
      <c r="B8" s="216" t="s">
        <v>37</v>
      </c>
      <c r="C8" s="13">
        <v>5</v>
      </c>
      <c r="D8" s="14" t="s">
        <v>38</v>
      </c>
      <c r="E8" s="15" t="s">
        <v>39</v>
      </c>
      <c r="F8" s="16">
        <v>4</v>
      </c>
      <c r="G8" s="15" t="s">
        <v>40</v>
      </c>
      <c r="H8" s="17" t="s">
        <v>41</v>
      </c>
      <c r="I8" s="16">
        <v>1</v>
      </c>
      <c r="J8" s="16">
        <v>1</v>
      </c>
      <c r="K8" s="18">
        <v>0.73</v>
      </c>
      <c r="L8" s="16">
        <v>1</v>
      </c>
      <c r="M8" s="16">
        <v>1</v>
      </c>
      <c r="N8" s="16">
        <v>1</v>
      </c>
      <c r="O8" s="15" t="s">
        <v>42</v>
      </c>
    </row>
    <row r="9" spans="1:17" s="20" customFormat="1" ht="40.799999999999997" x14ac:dyDescent="0.25">
      <c r="A9" s="208"/>
      <c r="B9" s="212"/>
      <c r="C9" s="13">
        <v>6</v>
      </c>
      <c r="D9" s="14" t="s">
        <v>43</v>
      </c>
      <c r="E9" s="15" t="s">
        <v>44</v>
      </c>
      <c r="F9" s="16">
        <v>4</v>
      </c>
      <c r="G9" s="15" t="s">
        <v>45</v>
      </c>
      <c r="H9" s="17" t="s">
        <v>21</v>
      </c>
      <c r="I9" s="16">
        <v>1</v>
      </c>
      <c r="J9" s="16">
        <v>1</v>
      </c>
      <c r="K9" s="18">
        <v>1</v>
      </c>
      <c r="L9" s="16">
        <v>1</v>
      </c>
      <c r="M9" s="16">
        <v>1</v>
      </c>
      <c r="N9" s="16">
        <v>1</v>
      </c>
      <c r="O9" s="14" t="s">
        <v>46</v>
      </c>
    </row>
    <row r="10" spans="1:17" s="20" customFormat="1" ht="20.399999999999999" x14ac:dyDescent="0.25">
      <c r="A10" s="209"/>
      <c r="B10" s="17" t="s">
        <v>47</v>
      </c>
      <c r="C10" s="13">
        <v>7</v>
      </c>
      <c r="D10" s="14" t="s">
        <v>48</v>
      </c>
      <c r="E10" s="15" t="s">
        <v>49</v>
      </c>
      <c r="F10" s="16">
        <v>3</v>
      </c>
      <c r="G10" s="15" t="s">
        <v>50</v>
      </c>
      <c r="H10" s="17" t="s">
        <v>51</v>
      </c>
      <c r="I10" s="16">
        <v>1</v>
      </c>
      <c r="J10" s="16">
        <v>1</v>
      </c>
      <c r="K10" s="18">
        <v>1</v>
      </c>
      <c r="L10" s="16">
        <v>1</v>
      </c>
      <c r="M10" s="16">
        <v>1</v>
      </c>
      <c r="N10" s="19"/>
      <c r="O10" s="15" t="s">
        <v>52</v>
      </c>
    </row>
    <row r="11" spans="1:17" s="20" customFormat="1" ht="20.399999999999999" x14ac:dyDescent="0.25">
      <c r="A11" s="213" t="s">
        <v>53</v>
      </c>
      <c r="B11" s="210" t="s">
        <v>54</v>
      </c>
      <c r="C11" s="13">
        <v>8</v>
      </c>
      <c r="D11" s="14" t="s">
        <v>55</v>
      </c>
      <c r="E11" s="15" t="s">
        <v>56</v>
      </c>
      <c r="F11" s="16">
        <v>1</v>
      </c>
      <c r="G11" s="15" t="s">
        <v>57</v>
      </c>
      <c r="H11" s="17" t="s">
        <v>58</v>
      </c>
      <c r="I11" s="16">
        <v>1</v>
      </c>
      <c r="J11" s="16">
        <v>1</v>
      </c>
      <c r="K11" s="18">
        <v>1</v>
      </c>
      <c r="L11" s="19"/>
      <c r="M11" s="19"/>
      <c r="N11" s="19"/>
      <c r="O11" s="15" t="s">
        <v>59</v>
      </c>
      <c r="Q11" s="20">
        <f>COUNTA(I11:I18)</f>
        <v>5</v>
      </c>
    </row>
    <row r="12" spans="1:17" s="20" customFormat="1" ht="30.6" x14ac:dyDescent="0.25">
      <c r="A12" s="208"/>
      <c r="B12" s="211"/>
      <c r="C12" s="13">
        <v>9</v>
      </c>
      <c r="D12" s="14" t="s">
        <v>60</v>
      </c>
      <c r="E12" s="15" t="s">
        <v>61</v>
      </c>
      <c r="F12" s="16">
        <v>1</v>
      </c>
      <c r="G12" s="15" t="s">
        <v>62</v>
      </c>
      <c r="H12" s="17" t="s">
        <v>58</v>
      </c>
      <c r="I12" s="16">
        <v>1</v>
      </c>
      <c r="J12" s="16">
        <v>1</v>
      </c>
      <c r="K12" s="18">
        <v>1</v>
      </c>
      <c r="L12" s="19"/>
      <c r="M12" s="19"/>
      <c r="N12" s="19"/>
      <c r="O12" s="15" t="s">
        <v>63</v>
      </c>
    </row>
    <row r="13" spans="1:17" s="20" customFormat="1" ht="20.399999999999999" x14ac:dyDescent="0.25">
      <c r="A13" s="208"/>
      <c r="B13" s="211"/>
      <c r="C13" s="13">
        <v>10</v>
      </c>
      <c r="D13" s="14" t="s">
        <v>64</v>
      </c>
      <c r="E13" s="15" t="s">
        <v>65</v>
      </c>
      <c r="F13" s="16">
        <v>2</v>
      </c>
      <c r="G13" s="15" t="s">
        <v>66</v>
      </c>
      <c r="H13" s="17" t="s">
        <v>58</v>
      </c>
      <c r="I13" s="19"/>
      <c r="J13" s="19"/>
      <c r="K13" s="22"/>
      <c r="L13" s="16">
        <v>2</v>
      </c>
      <c r="M13" s="19"/>
      <c r="N13" s="19"/>
      <c r="O13" s="15" t="s">
        <v>36</v>
      </c>
    </row>
    <row r="14" spans="1:17" s="20" customFormat="1" ht="30.6" x14ac:dyDescent="0.25">
      <c r="A14" s="208"/>
      <c r="B14" s="211"/>
      <c r="C14" s="13">
        <v>11</v>
      </c>
      <c r="D14" s="14" t="s">
        <v>67</v>
      </c>
      <c r="E14" s="15" t="s">
        <v>68</v>
      </c>
      <c r="F14" s="16">
        <v>1</v>
      </c>
      <c r="G14" s="15" t="s">
        <v>62</v>
      </c>
      <c r="H14" s="17" t="s">
        <v>58</v>
      </c>
      <c r="I14" s="19"/>
      <c r="J14" s="19"/>
      <c r="K14" s="22"/>
      <c r="L14" s="16">
        <v>1</v>
      </c>
      <c r="M14" s="19"/>
      <c r="N14" s="19"/>
      <c r="O14" s="15" t="s">
        <v>36</v>
      </c>
    </row>
    <row r="15" spans="1:17" s="20" customFormat="1" ht="30.6" x14ac:dyDescent="0.25">
      <c r="A15" s="208"/>
      <c r="B15" s="211"/>
      <c r="C15" s="13">
        <v>12</v>
      </c>
      <c r="D15" s="14" t="s">
        <v>69</v>
      </c>
      <c r="E15" s="15" t="s">
        <v>70</v>
      </c>
      <c r="F15" s="16">
        <v>2</v>
      </c>
      <c r="G15" s="15" t="s">
        <v>71</v>
      </c>
      <c r="H15" s="17" t="s">
        <v>58</v>
      </c>
      <c r="I15" s="19"/>
      <c r="J15" s="19"/>
      <c r="K15" s="22"/>
      <c r="L15" s="16">
        <v>2</v>
      </c>
      <c r="M15" s="19"/>
      <c r="N15" s="19"/>
      <c r="O15" s="15" t="s">
        <v>36</v>
      </c>
    </row>
    <row r="16" spans="1:17" s="20" customFormat="1" ht="51" x14ac:dyDescent="0.25">
      <c r="A16" s="208"/>
      <c r="B16" s="211"/>
      <c r="C16" s="13">
        <v>13</v>
      </c>
      <c r="D16" s="14" t="s">
        <v>72</v>
      </c>
      <c r="E16" s="15" t="s">
        <v>73</v>
      </c>
      <c r="F16" s="16">
        <v>1</v>
      </c>
      <c r="G16" s="15" t="s">
        <v>62</v>
      </c>
      <c r="H16" s="17" t="s">
        <v>58</v>
      </c>
      <c r="I16" s="16">
        <v>1</v>
      </c>
      <c r="J16" s="16">
        <v>1</v>
      </c>
      <c r="K16" s="18">
        <v>1</v>
      </c>
      <c r="L16" s="19"/>
      <c r="M16" s="19"/>
      <c r="N16" s="19"/>
      <c r="O16" s="15" t="s">
        <v>74</v>
      </c>
    </row>
    <row r="17" spans="1:17" s="20" customFormat="1" ht="30.6" x14ac:dyDescent="0.25">
      <c r="A17" s="208"/>
      <c r="B17" s="211"/>
      <c r="C17" s="13">
        <v>14</v>
      </c>
      <c r="D17" s="14" t="s">
        <v>75</v>
      </c>
      <c r="E17" s="15" t="s">
        <v>76</v>
      </c>
      <c r="F17" s="16">
        <v>2</v>
      </c>
      <c r="G17" s="15" t="s">
        <v>77</v>
      </c>
      <c r="H17" s="17" t="s">
        <v>58</v>
      </c>
      <c r="I17" s="23">
        <v>2</v>
      </c>
      <c r="J17" s="23">
        <v>2</v>
      </c>
      <c r="K17" s="18">
        <v>1</v>
      </c>
      <c r="L17" s="24"/>
      <c r="M17" s="19"/>
      <c r="N17" s="19"/>
      <c r="O17" s="15" t="s">
        <v>78</v>
      </c>
    </row>
    <row r="18" spans="1:17" s="20" customFormat="1" ht="52.5" customHeight="1" x14ac:dyDescent="0.25">
      <c r="A18" s="209"/>
      <c r="B18" s="212"/>
      <c r="C18" s="13">
        <v>15</v>
      </c>
      <c r="D18" s="14" t="s">
        <v>79</v>
      </c>
      <c r="E18" s="15" t="s">
        <v>80</v>
      </c>
      <c r="F18" s="16">
        <v>1</v>
      </c>
      <c r="G18" s="15" t="s">
        <v>62</v>
      </c>
      <c r="H18" s="17" t="s">
        <v>58</v>
      </c>
      <c r="I18" s="23">
        <v>1</v>
      </c>
      <c r="J18" s="23">
        <v>0</v>
      </c>
      <c r="K18" s="25">
        <v>0</v>
      </c>
      <c r="L18" s="19"/>
      <c r="M18" s="19"/>
      <c r="N18" s="19"/>
      <c r="O18" s="15" t="s">
        <v>81</v>
      </c>
    </row>
    <row r="19" spans="1:17" s="20" customFormat="1" ht="20.399999999999999" x14ac:dyDescent="0.25">
      <c r="A19" s="213" t="s">
        <v>82</v>
      </c>
      <c r="B19" s="210" t="s">
        <v>83</v>
      </c>
      <c r="C19" s="13">
        <v>16</v>
      </c>
      <c r="D19" s="14" t="s">
        <v>84</v>
      </c>
      <c r="E19" s="15" t="s">
        <v>85</v>
      </c>
      <c r="F19" s="16">
        <v>1</v>
      </c>
      <c r="G19" s="15" t="s">
        <v>86</v>
      </c>
      <c r="H19" s="17" t="s">
        <v>87</v>
      </c>
      <c r="I19" s="19"/>
      <c r="J19" s="19"/>
      <c r="K19" s="22"/>
      <c r="L19" s="16">
        <v>1</v>
      </c>
      <c r="M19" s="19"/>
      <c r="N19" s="19"/>
      <c r="O19" s="15" t="s">
        <v>36</v>
      </c>
      <c r="Q19" s="20">
        <f>COUNTA(I19:I33)</f>
        <v>0</v>
      </c>
    </row>
    <row r="20" spans="1:17" s="20" customFormat="1" ht="20.399999999999999" x14ac:dyDescent="0.25">
      <c r="A20" s="208"/>
      <c r="B20" s="211"/>
      <c r="C20" s="13">
        <v>17</v>
      </c>
      <c r="D20" s="14" t="s">
        <v>88</v>
      </c>
      <c r="E20" s="15" t="s">
        <v>89</v>
      </c>
      <c r="F20" s="16">
        <v>1</v>
      </c>
      <c r="G20" s="15" t="s">
        <v>90</v>
      </c>
      <c r="H20" s="17" t="s">
        <v>21</v>
      </c>
      <c r="I20" s="19"/>
      <c r="J20" s="19"/>
      <c r="K20" s="22"/>
      <c r="L20" s="16">
        <v>1</v>
      </c>
      <c r="M20" s="19"/>
      <c r="N20" s="19"/>
      <c r="O20" s="15" t="s">
        <v>36</v>
      </c>
    </row>
    <row r="21" spans="1:17" s="20" customFormat="1" ht="20.399999999999999" x14ac:dyDescent="0.25">
      <c r="A21" s="208"/>
      <c r="B21" s="211"/>
      <c r="C21" s="13">
        <v>18</v>
      </c>
      <c r="D21" s="14" t="s">
        <v>91</v>
      </c>
      <c r="E21" s="15" t="s">
        <v>92</v>
      </c>
      <c r="F21" s="16">
        <v>1</v>
      </c>
      <c r="G21" s="15" t="s">
        <v>93</v>
      </c>
      <c r="H21" s="17" t="s">
        <v>94</v>
      </c>
      <c r="I21" s="19"/>
      <c r="J21" s="19"/>
      <c r="K21" s="22"/>
      <c r="L21" s="16">
        <v>1</v>
      </c>
      <c r="M21" s="19"/>
      <c r="N21" s="19"/>
      <c r="O21" s="15" t="s">
        <v>36</v>
      </c>
    </row>
    <row r="22" spans="1:17" s="20" customFormat="1" x14ac:dyDescent="0.25">
      <c r="A22" s="208"/>
      <c r="B22" s="211"/>
      <c r="C22" s="13">
        <v>19</v>
      </c>
      <c r="D22" s="14" t="s">
        <v>95</v>
      </c>
      <c r="E22" s="15" t="s">
        <v>96</v>
      </c>
      <c r="F22" s="16">
        <v>1</v>
      </c>
      <c r="G22" s="15" t="s">
        <v>97</v>
      </c>
      <c r="H22" s="17" t="s">
        <v>21</v>
      </c>
      <c r="I22" s="19"/>
      <c r="J22" s="19"/>
      <c r="K22" s="22"/>
      <c r="L22" s="19"/>
      <c r="M22" s="19"/>
      <c r="N22" s="16">
        <v>1</v>
      </c>
      <c r="O22" s="15" t="s">
        <v>36</v>
      </c>
    </row>
    <row r="23" spans="1:17" s="20" customFormat="1" ht="20.399999999999999" x14ac:dyDescent="0.25">
      <c r="A23" s="208"/>
      <c r="B23" s="211"/>
      <c r="C23" s="13">
        <v>20</v>
      </c>
      <c r="D23" s="14" t="s">
        <v>98</v>
      </c>
      <c r="E23" s="15" t="s">
        <v>92</v>
      </c>
      <c r="F23" s="16">
        <v>1</v>
      </c>
      <c r="G23" s="15" t="s">
        <v>93</v>
      </c>
      <c r="H23" s="17" t="s">
        <v>99</v>
      </c>
      <c r="I23" s="19"/>
      <c r="J23" s="19"/>
      <c r="K23" s="22"/>
      <c r="L23" s="16">
        <v>1</v>
      </c>
      <c r="M23" s="19"/>
      <c r="N23" s="19"/>
      <c r="O23" s="15" t="s">
        <v>36</v>
      </c>
    </row>
    <row r="24" spans="1:17" s="20" customFormat="1" ht="46.2" customHeight="1" x14ac:dyDescent="0.25">
      <c r="A24" s="208"/>
      <c r="B24" s="211"/>
      <c r="C24" s="13">
        <v>21</v>
      </c>
      <c r="D24" s="14" t="s">
        <v>181</v>
      </c>
      <c r="E24" s="15"/>
      <c r="F24" s="16">
        <v>11</v>
      </c>
      <c r="G24" s="15"/>
      <c r="H24" s="17"/>
      <c r="I24" s="19"/>
      <c r="J24" s="19"/>
      <c r="K24" s="22"/>
      <c r="L24" s="16"/>
      <c r="M24" s="19"/>
      <c r="N24" s="19"/>
      <c r="O24" s="15"/>
    </row>
    <row r="25" spans="1:17" s="20" customFormat="1" ht="57" customHeight="1" x14ac:dyDescent="0.25">
      <c r="A25" s="208"/>
      <c r="B25" s="211"/>
      <c r="C25" s="13">
        <v>22</v>
      </c>
      <c r="D25" s="14" t="s">
        <v>182</v>
      </c>
      <c r="E25" s="15"/>
      <c r="F25" s="16">
        <v>10</v>
      </c>
      <c r="G25" s="15"/>
      <c r="H25" s="17"/>
      <c r="I25" s="19"/>
      <c r="J25" s="19"/>
      <c r="K25" s="22"/>
      <c r="L25" s="16"/>
      <c r="M25" s="19"/>
      <c r="N25" s="19"/>
      <c r="O25" s="15"/>
    </row>
    <row r="26" spans="1:17" s="20" customFormat="1" ht="20.399999999999999" x14ac:dyDescent="0.25">
      <c r="A26" s="208"/>
      <c r="B26" s="210" t="s">
        <v>103</v>
      </c>
      <c r="C26" s="13">
        <v>23</v>
      </c>
      <c r="D26" s="14" t="s">
        <v>104</v>
      </c>
      <c r="E26" s="15" t="s">
        <v>105</v>
      </c>
      <c r="F26" s="16">
        <v>1</v>
      </c>
      <c r="G26" s="15" t="s">
        <v>106</v>
      </c>
      <c r="H26" s="17" t="s">
        <v>102</v>
      </c>
      <c r="I26" s="19"/>
      <c r="J26" s="19"/>
      <c r="K26" s="22"/>
      <c r="L26" s="19"/>
      <c r="M26" s="19"/>
      <c r="N26" s="16">
        <v>1</v>
      </c>
      <c r="O26" s="15" t="s">
        <v>36</v>
      </c>
    </row>
    <row r="27" spans="1:17" s="20" customFormat="1" ht="20.399999999999999" x14ac:dyDescent="0.25">
      <c r="A27" s="208"/>
      <c r="B27" s="211"/>
      <c r="C27" s="13">
        <v>24</v>
      </c>
      <c r="D27" s="14" t="s">
        <v>107</v>
      </c>
      <c r="E27" s="15" t="s">
        <v>108</v>
      </c>
      <c r="F27" s="16">
        <v>1</v>
      </c>
      <c r="G27" s="15" t="s">
        <v>109</v>
      </c>
      <c r="H27" s="17" t="s">
        <v>110</v>
      </c>
      <c r="I27" s="19"/>
      <c r="J27" s="19"/>
      <c r="K27" s="22"/>
      <c r="L27" s="19"/>
      <c r="M27" s="19"/>
      <c r="N27" s="16">
        <v>1</v>
      </c>
      <c r="O27" s="15" t="s">
        <v>36</v>
      </c>
    </row>
    <row r="28" spans="1:17" s="20" customFormat="1" ht="30.6" x14ac:dyDescent="0.25">
      <c r="A28" s="208"/>
      <c r="B28" s="211"/>
      <c r="C28" s="13">
        <v>25</v>
      </c>
      <c r="D28" s="14" t="s">
        <v>111</v>
      </c>
      <c r="E28" s="15" t="s">
        <v>112</v>
      </c>
      <c r="F28" s="16">
        <v>11</v>
      </c>
      <c r="G28" s="15" t="s">
        <v>113</v>
      </c>
      <c r="H28" s="17" t="s">
        <v>102</v>
      </c>
      <c r="I28" s="19"/>
      <c r="J28" s="19"/>
      <c r="K28" s="22"/>
      <c r="L28" s="19"/>
      <c r="M28" s="19"/>
      <c r="N28" s="16">
        <v>11</v>
      </c>
      <c r="O28" s="15" t="s">
        <v>36</v>
      </c>
    </row>
    <row r="29" spans="1:17" s="20" customFormat="1" ht="20.399999999999999" x14ac:dyDescent="0.25">
      <c r="A29" s="208"/>
      <c r="B29" s="211"/>
      <c r="C29" s="13">
        <v>26</v>
      </c>
      <c r="D29" s="14" t="s">
        <v>114</v>
      </c>
      <c r="E29" s="15" t="s">
        <v>115</v>
      </c>
      <c r="F29" s="16">
        <v>20</v>
      </c>
      <c r="G29" s="15" t="s">
        <v>116</v>
      </c>
      <c r="H29" s="17" t="s">
        <v>102</v>
      </c>
      <c r="I29" s="19"/>
      <c r="J29" s="19"/>
      <c r="K29" s="22"/>
      <c r="L29" s="16">
        <v>2</v>
      </c>
      <c r="M29" s="16">
        <v>2</v>
      </c>
      <c r="N29" s="16">
        <v>4</v>
      </c>
      <c r="O29" s="15" t="s">
        <v>36</v>
      </c>
    </row>
    <row r="30" spans="1:17" s="20" customFormat="1" ht="20.399999999999999" x14ac:dyDescent="0.25">
      <c r="A30" s="208"/>
      <c r="B30" s="212"/>
      <c r="C30" s="13">
        <v>27</v>
      </c>
      <c r="D30" s="14" t="s">
        <v>117</v>
      </c>
      <c r="E30" s="15" t="s">
        <v>118</v>
      </c>
      <c r="F30" s="16">
        <v>1</v>
      </c>
      <c r="G30" s="15" t="s">
        <v>119</v>
      </c>
      <c r="H30" s="17" t="s">
        <v>102</v>
      </c>
      <c r="I30" s="19"/>
      <c r="J30" s="19"/>
      <c r="K30" s="22"/>
      <c r="L30" s="19"/>
      <c r="M30" s="19"/>
      <c r="N30" s="16">
        <v>1</v>
      </c>
      <c r="O30" s="15" t="s">
        <v>36</v>
      </c>
    </row>
    <row r="31" spans="1:17" s="20" customFormat="1" ht="20.399999999999999" x14ac:dyDescent="0.25">
      <c r="A31" s="208"/>
      <c r="B31" s="210" t="s">
        <v>120</v>
      </c>
      <c r="C31" s="13">
        <v>28</v>
      </c>
      <c r="D31" s="14" t="s">
        <v>121</v>
      </c>
      <c r="E31" s="15" t="s">
        <v>122</v>
      </c>
      <c r="F31" s="16">
        <v>1</v>
      </c>
      <c r="G31" s="15" t="s">
        <v>123</v>
      </c>
      <c r="H31" s="17" t="s">
        <v>124</v>
      </c>
      <c r="I31" s="19"/>
      <c r="J31" s="19"/>
      <c r="K31" s="22"/>
      <c r="L31" s="19"/>
      <c r="M31" s="19"/>
      <c r="N31" s="16">
        <v>1</v>
      </c>
      <c r="O31" s="15" t="s">
        <v>36</v>
      </c>
    </row>
    <row r="32" spans="1:17" s="20" customFormat="1" ht="20.399999999999999" x14ac:dyDescent="0.25">
      <c r="A32" s="208"/>
      <c r="B32" s="211"/>
      <c r="C32" s="13">
        <v>29</v>
      </c>
      <c r="D32" s="14" t="s">
        <v>125</v>
      </c>
      <c r="E32" s="15" t="s">
        <v>126</v>
      </c>
      <c r="F32" s="16">
        <v>1</v>
      </c>
      <c r="G32" s="15" t="s">
        <v>127</v>
      </c>
      <c r="H32" s="17" t="s">
        <v>110</v>
      </c>
      <c r="I32" s="19"/>
      <c r="J32" s="19"/>
      <c r="K32" s="22"/>
      <c r="L32" s="19"/>
      <c r="M32" s="16">
        <v>5</v>
      </c>
      <c r="N32" s="16">
        <v>5</v>
      </c>
      <c r="O32" s="15" t="s">
        <v>36</v>
      </c>
    </row>
    <row r="33" spans="1:17" s="20" customFormat="1" ht="20.399999999999999" x14ac:dyDescent="0.25">
      <c r="A33" s="209"/>
      <c r="B33" s="212"/>
      <c r="C33" s="13">
        <v>30</v>
      </c>
      <c r="D33" s="14" t="s">
        <v>128</v>
      </c>
      <c r="E33" s="15" t="s">
        <v>129</v>
      </c>
      <c r="F33" s="16">
        <v>1</v>
      </c>
      <c r="G33" s="15" t="s">
        <v>130</v>
      </c>
      <c r="H33" s="17" t="s">
        <v>131</v>
      </c>
      <c r="I33" s="19"/>
      <c r="J33" s="19"/>
      <c r="K33" s="22"/>
      <c r="L33" s="19"/>
      <c r="M33" s="19"/>
      <c r="N33" s="16">
        <v>1</v>
      </c>
      <c r="O33" s="15" t="s">
        <v>36</v>
      </c>
    </row>
    <row r="34" spans="1:17" s="20" customFormat="1" ht="20.399999999999999" x14ac:dyDescent="0.25">
      <c r="A34" s="207" t="s">
        <v>132</v>
      </c>
      <c r="B34" s="17" t="s">
        <v>133</v>
      </c>
      <c r="C34" s="13">
        <v>31</v>
      </c>
      <c r="D34" s="14" t="s">
        <v>134</v>
      </c>
      <c r="E34" s="15" t="s">
        <v>135</v>
      </c>
      <c r="F34" s="16">
        <v>6</v>
      </c>
      <c r="G34" s="15" t="s">
        <v>136</v>
      </c>
      <c r="H34" s="17" t="s">
        <v>137</v>
      </c>
      <c r="I34" s="16">
        <v>1</v>
      </c>
      <c r="J34" s="16">
        <v>1</v>
      </c>
      <c r="K34" s="18">
        <v>1</v>
      </c>
      <c r="L34" s="16">
        <v>2</v>
      </c>
      <c r="M34" s="16">
        <v>1</v>
      </c>
      <c r="N34" s="16">
        <v>2</v>
      </c>
      <c r="O34" s="15" t="s">
        <v>138</v>
      </c>
      <c r="Q34" s="20">
        <f>COUNTA(I34:I39)</f>
        <v>3</v>
      </c>
    </row>
    <row r="35" spans="1:17" s="20" customFormat="1" ht="20.399999999999999" x14ac:dyDescent="0.25">
      <c r="A35" s="208"/>
      <c r="B35" s="17" t="s">
        <v>139</v>
      </c>
      <c r="C35" s="16">
        <v>32</v>
      </c>
      <c r="D35" s="14" t="s">
        <v>140</v>
      </c>
      <c r="E35" s="15" t="s">
        <v>141</v>
      </c>
      <c r="F35" s="16">
        <v>1</v>
      </c>
      <c r="G35" s="15" t="s">
        <v>142</v>
      </c>
      <c r="H35" s="17" t="s">
        <v>139</v>
      </c>
      <c r="I35" s="16">
        <v>1</v>
      </c>
      <c r="J35" s="16">
        <v>1</v>
      </c>
      <c r="K35" s="18">
        <v>1</v>
      </c>
      <c r="L35" s="19"/>
      <c r="M35" s="19"/>
      <c r="N35" s="19"/>
      <c r="O35" s="15" t="s">
        <v>143</v>
      </c>
    </row>
    <row r="36" spans="1:17" s="20" customFormat="1" ht="20.399999999999999" x14ac:dyDescent="0.25">
      <c r="A36" s="208"/>
      <c r="B36" s="210" t="s">
        <v>144</v>
      </c>
      <c r="C36" s="13">
        <v>33</v>
      </c>
      <c r="D36" s="14" t="s">
        <v>145</v>
      </c>
      <c r="E36" s="15" t="s">
        <v>146</v>
      </c>
      <c r="F36" s="16">
        <v>1</v>
      </c>
      <c r="G36" s="15" t="s">
        <v>147</v>
      </c>
      <c r="H36" s="17" t="s">
        <v>137</v>
      </c>
      <c r="I36" s="19"/>
      <c r="J36" s="19"/>
      <c r="K36" s="22"/>
      <c r="L36" s="16">
        <v>1</v>
      </c>
      <c r="M36" s="19"/>
      <c r="N36" s="19"/>
      <c r="O36" s="15" t="s">
        <v>36</v>
      </c>
    </row>
    <row r="37" spans="1:17" s="20" customFormat="1" ht="30.6" x14ac:dyDescent="0.25">
      <c r="A37" s="208"/>
      <c r="B37" s="211"/>
      <c r="C37" s="13">
        <v>34</v>
      </c>
      <c r="D37" s="14" t="s">
        <v>148</v>
      </c>
      <c r="E37" s="15" t="s">
        <v>149</v>
      </c>
      <c r="F37" s="16">
        <v>6</v>
      </c>
      <c r="G37" s="15" t="s">
        <v>149</v>
      </c>
      <c r="H37" s="17" t="s">
        <v>137</v>
      </c>
      <c r="I37" s="16">
        <v>1</v>
      </c>
      <c r="J37" s="16">
        <v>1</v>
      </c>
      <c r="K37" s="18">
        <v>1</v>
      </c>
      <c r="L37" s="16">
        <v>2</v>
      </c>
      <c r="M37" s="16">
        <v>1</v>
      </c>
      <c r="N37" s="16">
        <v>2</v>
      </c>
      <c r="O37" s="15" t="s">
        <v>150</v>
      </c>
    </row>
    <row r="38" spans="1:17" s="20" customFormat="1" ht="20.399999999999999" x14ac:dyDescent="0.25">
      <c r="A38" s="208"/>
      <c r="B38" s="212"/>
      <c r="C38" s="13">
        <v>35</v>
      </c>
      <c r="D38" s="14" t="s">
        <v>151</v>
      </c>
      <c r="E38" s="15" t="s">
        <v>152</v>
      </c>
      <c r="F38" s="16">
        <v>2</v>
      </c>
      <c r="G38" s="15" t="s">
        <v>153</v>
      </c>
      <c r="H38" s="17" t="s">
        <v>137</v>
      </c>
      <c r="I38" s="19"/>
      <c r="J38" s="19"/>
      <c r="K38" s="22"/>
      <c r="L38" s="16">
        <v>1</v>
      </c>
      <c r="M38" s="19"/>
      <c r="N38" s="16">
        <v>1</v>
      </c>
      <c r="O38" s="15" t="s">
        <v>36</v>
      </c>
    </row>
    <row r="39" spans="1:17" s="20" customFormat="1" ht="20.399999999999999" x14ac:dyDescent="0.25">
      <c r="A39" s="209"/>
      <c r="B39" s="17" t="s">
        <v>154</v>
      </c>
      <c r="C39" s="13">
        <v>36</v>
      </c>
      <c r="D39" s="14" t="s">
        <v>155</v>
      </c>
      <c r="E39" s="15" t="s">
        <v>156</v>
      </c>
      <c r="F39" s="16">
        <v>3</v>
      </c>
      <c r="G39" s="15" t="s">
        <v>157</v>
      </c>
      <c r="H39" s="17" t="s">
        <v>137</v>
      </c>
      <c r="I39" s="19"/>
      <c r="J39" s="19"/>
      <c r="K39" s="22"/>
      <c r="L39" s="16">
        <v>1</v>
      </c>
      <c r="M39" s="16">
        <v>1</v>
      </c>
      <c r="N39" s="16">
        <v>1</v>
      </c>
      <c r="O39" s="15" t="s">
        <v>36</v>
      </c>
    </row>
    <row r="40" spans="1:17" s="20" customFormat="1" ht="20.399999999999999" x14ac:dyDescent="0.25">
      <c r="A40" s="207" t="s">
        <v>158</v>
      </c>
      <c r="B40" s="210" t="s">
        <v>159</v>
      </c>
      <c r="C40" s="13">
        <v>37</v>
      </c>
      <c r="D40" s="14" t="s">
        <v>160</v>
      </c>
      <c r="E40" s="15" t="s">
        <v>161</v>
      </c>
      <c r="F40" s="16">
        <v>1</v>
      </c>
      <c r="G40" s="15" t="s">
        <v>162</v>
      </c>
      <c r="H40" s="17" t="s">
        <v>163</v>
      </c>
      <c r="I40" s="19"/>
      <c r="J40" s="19"/>
      <c r="K40" s="22"/>
      <c r="L40" s="19"/>
      <c r="M40" s="19"/>
      <c r="N40" s="16">
        <v>1</v>
      </c>
      <c r="O40" s="15" t="s">
        <v>36</v>
      </c>
      <c r="Q40" s="20">
        <f>COUNTA(I40:I44)</f>
        <v>1</v>
      </c>
    </row>
    <row r="41" spans="1:17" s="20" customFormat="1" ht="20.399999999999999" x14ac:dyDescent="0.25">
      <c r="A41" s="208"/>
      <c r="B41" s="211"/>
      <c r="C41" s="13">
        <v>38</v>
      </c>
      <c r="D41" s="14" t="s">
        <v>164</v>
      </c>
      <c r="E41" s="15" t="s">
        <v>165</v>
      </c>
      <c r="F41" s="16">
        <v>1</v>
      </c>
      <c r="G41" s="15" t="s">
        <v>166</v>
      </c>
      <c r="H41" s="17" t="s">
        <v>163</v>
      </c>
      <c r="I41" s="19"/>
      <c r="J41" s="19"/>
      <c r="K41" s="22"/>
      <c r="L41" s="19"/>
      <c r="M41" s="19"/>
      <c r="N41" s="16">
        <v>1</v>
      </c>
      <c r="O41" s="15" t="s">
        <v>36</v>
      </c>
    </row>
    <row r="42" spans="1:17" s="20" customFormat="1" x14ac:dyDescent="0.25">
      <c r="A42" s="208"/>
      <c r="B42" s="212"/>
      <c r="C42" s="13">
        <v>39</v>
      </c>
      <c r="D42" s="14" t="s">
        <v>167</v>
      </c>
      <c r="E42" s="15" t="s">
        <v>168</v>
      </c>
      <c r="F42" s="16">
        <v>4</v>
      </c>
      <c r="G42" s="15" t="s">
        <v>169</v>
      </c>
      <c r="H42" s="17" t="s">
        <v>170</v>
      </c>
      <c r="I42" s="16">
        <v>1</v>
      </c>
      <c r="J42" s="16">
        <v>1</v>
      </c>
      <c r="K42" s="18">
        <v>1</v>
      </c>
      <c r="L42" s="16">
        <v>1</v>
      </c>
      <c r="M42" s="16">
        <v>1</v>
      </c>
      <c r="N42" s="16">
        <v>1</v>
      </c>
      <c r="O42" s="15" t="s">
        <v>171</v>
      </c>
    </row>
    <row r="43" spans="1:17" s="20" customFormat="1" ht="20.399999999999999" x14ac:dyDescent="0.25">
      <c r="A43" s="208"/>
      <c r="B43" s="26" t="s">
        <v>172</v>
      </c>
      <c r="C43" s="13">
        <v>40</v>
      </c>
      <c r="D43" s="14" t="s">
        <v>173</v>
      </c>
      <c r="E43" s="15" t="s">
        <v>174</v>
      </c>
      <c r="F43" s="16">
        <v>1</v>
      </c>
      <c r="G43" s="15" t="s">
        <v>175</v>
      </c>
      <c r="H43" s="26" t="s">
        <v>176</v>
      </c>
      <c r="I43" s="19"/>
      <c r="J43" s="19"/>
      <c r="K43" s="22"/>
      <c r="L43" s="19"/>
      <c r="M43" s="19"/>
      <c r="N43" s="16">
        <v>1</v>
      </c>
      <c r="O43" s="15" t="s">
        <v>36</v>
      </c>
    </row>
    <row r="44" spans="1:17" s="20" customFormat="1" ht="20.399999999999999" x14ac:dyDescent="0.25">
      <c r="A44" s="209"/>
      <c r="B44" s="17" t="s">
        <v>177</v>
      </c>
      <c r="C44" s="13">
        <v>41</v>
      </c>
      <c r="D44" s="14" t="s">
        <v>178</v>
      </c>
      <c r="E44" s="15" t="s">
        <v>179</v>
      </c>
      <c r="F44" s="16">
        <v>3</v>
      </c>
      <c r="G44" s="15" t="s">
        <v>180</v>
      </c>
      <c r="H44" s="17" t="s">
        <v>170</v>
      </c>
      <c r="I44" s="19"/>
      <c r="J44" s="19"/>
      <c r="K44" s="22"/>
      <c r="L44" s="16">
        <v>1</v>
      </c>
      <c r="M44" s="16">
        <v>1</v>
      </c>
      <c r="N44" s="16">
        <v>1</v>
      </c>
      <c r="O44" s="15" t="s">
        <v>36</v>
      </c>
    </row>
    <row r="47" spans="1:17" x14ac:dyDescent="0.25">
      <c r="I47" s="29"/>
      <c r="J47" s="30"/>
    </row>
  </sheetData>
  <mergeCells count="14">
    <mergeCell ref="A1:O1"/>
    <mergeCell ref="A4:A10"/>
    <mergeCell ref="B4:B6"/>
    <mergeCell ref="B8:B9"/>
    <mergeCell ref="A11:A18"/>
    <mergeCell ref="B11:B18"/>
    <mergeCell ref="A40:A44"/>
    <mergeCell ref="B40:B42"/>
    <mergeCell ref="A19:A33"/>
    <mergeCell ref="B19:B25"/>
    <mergeCell ref="B26:B30"/>
    <mergeCell ref="B31:B33"/>
    <mergeCell ref="A34:A39"/>
    <mergeCell ref="B36:B38"/>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4"/>
  <sheetViews>
    <sheetView workbookViewId="0">
      <selection activeCell="H21" sqref="H21"/>
    </sheetView>
  </sheetViews>
  <sheetFormatPr baseColWidth="10" defaultColWidth="12" defaultRowHeight="14.4" x14ac:dyDescent="0.3"/>
  <cols>
    <col min="1" max="1" width="18" style="38" customWidth="1"/>
    <col min="2" max="16384" width="12" style="38"/>
  </cols>
  <sheetData>
    <row r="2" spans="1:4" x14ac:dyDescent="0.3">
      <c r="A2" s="38" t="s">
        <v>227</v>
      </c>
    </row>
    <row r="3" spans="1:4" x14ac:dyDescent="0.3">
      <c r="A3" s="38" t="s">
        <v>228</v>
      </c>
      <c r="B3" s="64">
        <v>1</v>
      </c>
    </row>
    <row r="4" spans="1:4" x14ac:dyDescent="0.3">
      <c r="A4" s="38" t="s">
        <v>229</v>
      </c>
      <c r="B4" s="64">
        <f>AVERAGE('3.PAAC'!N4:N10)</f>
        <v>0.98250000000000004</v>
      </c>
      <c r="D4" s="57">
        <f>B4/B3</f>
        <v>0.98250000000000004</v>
      </c>
    </row>
    <row r="6" spans="1:4" x14ac:dyDescent="0.3">
      <c r="A6" s="38" t="s">
        <v>53</v>
      </c>
    </row>
    <row r="7" spans="1:4" x14ac:dyDescent="0.3">
      <c r="A7" s="38" t="s">
        <v>228</v>
      </c>
      <c r="B7" s="64">
        <v>1</v>
      </c>
    </row>
    <row r="8" spans="1:4" x14ac:dyDescent="0.3">
      <c r="A8" s="38" t="s">
        <v>229</v>
      </c>
      <c r="B8" s="64">
        <f>AVERAGE('3.PAAC'!N11:N18)</f>
        <v>1</v>
      </c>
    </row>
    <row r="9" spans="1:4" x14ac:dyDescent="0.3">
      <c r="D9" s="57">
        <f>B8/B7</f>
        <v>1</v>
      </c>
    </row>
    <row r="10" spans="1:4" x14ac:dyDescent="0.3">
      <c r="A10" s="38" t="s">
        <v>82</v>
      </c>
    </row>
    <row r="11" spans="1:4" x14ac:dyDescent="0.3">
      <c r="A11" s="38" t="s">
        <v>228</v>
      </c>
      <c r="B11" s="64">
        <v>1</v>
      </c>
    </row>
    <row r="12" spans="1:4" x14ac:dyDescent="0.3">
      <c r="A12" s="38" t="s">
        <v>229</v>
      </c>
      <c r="B12" s="64">
        <f>AVERAGE('3.PAAC'!N19:N33)</f>
        <v>1</v>
      </c>
      <c r="D12" s="57">
        <f>B12/B11</f>
        <v>1</v>
      </c>
    </row>
    <row r="14" spans="1:4" x14ac:dyDescent="0.3">
      <c r="A14" s="38" t="s">
        <v>230</v>
      </c>
    </row>
    <row r="15" spans="1:4" x14ac:dyDescent="0.3">
      <c r="A15" s="38" t="s">
        <v>228</v>
      </c>
      <c r="B15" s="42">
        <v>1</v>
      </c>
    </row>
    <row r="16" spans="1:4" x14ac:dyDescent="0.3">
      <c r="A16" s="38" t="s">
        <v>229</v>
      </c>
      <c r="B16" s="42">
        <f>AVERAGE('3.PAAC'!N34:N39)</f>
        <v>0.9</v>
      </c>
      <c r="D16" s="57">
        <f>B16/B15</f>
        <v>0.9</v>
      </c>
    </row>
    <row r="18" spans="1:4" x14ac:dyDescent="0.3">
      <c r="A18" s="38" t="s">
        <v>231</v>
      </c>
    </row>
    <row r="19" spans="1:4" x14ac:dyDescent="0.3">
      <c r="A19" s="38" t="s">
        <v>228</v>
      </c>
      <c r="B19" s="64">
        <v>1</v>
      </c>
    </row>
    <row r="20" spans="1:4" x14ac:dyDescent="0.3">
      <c r="A20" s="38" t="s">
        <v>229</v>
      </c>
      <c r="B20" s="64">
        <f>AVERAGE('3.PAAC'!N40:N44)</f>
        <v>1</v>
      </c>
      <c r="D20" s="57">
        <f>B20/B19</f>
        <v>1</v>
      </c>
    </row>
    <row r="22" spans="1:4" x14ac:dyDescent="0.3">
      <c r="A22" s="40" t="s">
        <v>232</v>
      </c>
    </row>
    <row r="23" spans="1:4" x14ac:dyDescent="0.3">
      <c r="A23" s="38" t="s">
        <v>233</v>
      </c>
      <c r="B23" s="41">
        <v>1</v>
      </c>
    </row>
    <row r="24" spans="1:4" x14ac:dyDescent="0.3">
      <c r="A24" s="38" t="s">
        <v>234</v>
      </c>
      <c r="B24" s="42">
        <f>AVERAGE(D4:D20)</f>
        <v>0.97650000000000003</v>
      </c>
    </row>
  </sheetData>
  <conditionalFormatting sqref="D16">
    <cfRule type="cellIs" dxfId="14" priority="13" operator="between">
      <formula>0%</formula>
      <formula>0.59</formula>
    </cfRule>
    <cfRule type="cellIs" dxfId="13" priority="14" operator="between">
      <formula>60%</formula>
      <formula>79%</formula>
    </cfRule>
    <cfRule type="cellIs" dxfId="12" priority="15" operator="between">
      <formula>80%</formula>
      <formula>100%</formula>
    </cfRule>
  </conditionalFormatting>
  <conditionalFormatting sqref="D20">
    <cfRule type="cellIs" dxfId="11" priority="10" operator="between">
      <formula>0%</formula>
      <formula>0.59</formula>
    </cfRule>
    <cfRule type="cellIs" dxfId="10" priority="11" operator="between">
      <formula>60%</formula>
      <formula>79%</formula>
    </cfRule>
    <cfRule type="cellIs" dxfId="9" priority="12" operator="between">
      <formula>80%</formula>
      <formula>100%</formula>
    </cfRule>
  </conditionalFormatting>
  <conditionalFormatting sqref="D9">
    <cfRule type="cellIs" dxfId="8" priority="7" operator="between">
      <formula>0%</formula>
      <formula>0.59</formula>
    </cfRule>
    <cfRule type="cellIs" dxfId="7" priority="8" operator="between">
      <formula>60%</formula>
      <formula>79%</formula>
    </cfRule>
    <cfRule type="cellIs" dxfId="6" priority="9" operator="between">
      <formula>80%</formula>
      <formula>100%</formula>
    </cfRule>
  </conditionalFormatting>
  <conditionalFormatting sqref="D12">
    <cfRule type="cellIs" dxfId="5" priority="4" operator="between">
      <formula>0%</formula>
      <formula>0.59</formula>
    </cfRule>
    <cfRule type="cellIs" dxfId="4" priority="5" operator="between">
      <formula>60%</formula>
      <formula>79%</formula>
    </cfRule>
    <cfRule type="cellIs" dxfId="3" priority="6" operator="between">
      <formula>80%</formula>
      <formula>100%</formula>
    </cfRule>
  </conditionalFormatting>
  <conditionalFormatting sqref="D4">
    <cfRule type="cellIs" dxfId="2" priority="1" operator="between">
      <formula>0%</formula>
      <formula>0.59</formula>
    </cfRule>
    <cfRule type="cellIs" dxfId="1" priority="2" operator="between">
      <formula>60%</formula>
      <formula>79%</formula>
    </cfRule>
    <cfRule type="cellIs" dxfId="0" priority="3" operator="between">
      <formula>80%</formula>
      <formula>100%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abSelected="1" zoomScale="80" zoomScaleNormal="80" workbookViewId="0">
      <selection activeCell="A6" sqref="A6"/>
    </sheetView>
  </sheetViews>
  <sheetFormatPr baseColWidth="10" defaultColWidth="11.44140625" defaultRowHeight="13.2" x14ac:dyDescent="0.25"/>
  <cols>
    <col min="1" max="1" width="177.33203125" style="37" customWidth="1"/>
    <col min="2" max="16384" width="11.44140625" style="37"/>
  </cols>
  <sheetData>
    <row r="1" spans="1:1" ht="59.4" customHeight="1" x14ac:dyDescent="0.25">
      <c r="A1" s="198" t="s">
        <v>993</v>
      </c>
    </row>
    <row r="2" spans="1:1" ht="260.39999999999998" customHeight="1" x14ac:dyDescent="0.25">
      <c r="A2" s="61" t="s">
        <v>235</v>
      </c>
    </row>
    <row r="3" spans="1:1" ht="75.599999999999994" customHeight="1" x14ac:dyDescent="0.25">
      <c r="A3" s="62" t="s">
        <v>236</v>
      </c>
    </row>
    <row r="4" spans="1:1" ht="42.75" customHeight="1" x14ac:dyDescent="0.25">
      <c r="A4" s="63" t="s">
        <v>237</v>
      </c>
    </row>
  </sheetData>
  <sheetProtection algorithmName="SHA-512" hashValue="ymSQ5guQZVsKGS0PkOJwQMbXt2HMyh09k1M6pWi86Xcf3AFC7B7VIsPnyM8lMSNoJY+6O/pyOray5EYfX5pp9A==" saltValue="5EwGX4g9UG66eqE3t4FgQA=="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zoomScale="80" zoomScaleNormal="80" workbookViewId="0">
      <selection activeCell="A2" sqref="A2"/>
    </sheetView>
  </sheetViews>
  <sheetFormatPr baseColWidth="10" defaultRowHeight="13.2" x14ac:dyDescent="0.25"/>
  <cols>
    <col min="1" max="1" width="201.109375" style="199" customWidth="1"/>
    <col min="2" max="16384" width="11.5546875" style="199"/>
  </cols>
  <sheetData>
    <row r="1" spans="1:1" ht="73.2" customHeight="1" thickTop="1" thickBot="1" x14ac:dyDescent="0.3">
      <c r="A1" s="282" t="s">
        <v>951</v>
      </c>
    </row>
    <row r="2" spans="1:1" ht="44.4" customHeight="1" thickTop="1" thickBot="1" x14ac:dyDescent="0.3">
      <c r="A2" s="282" t="s">
        <v>1012</v>
      </c>
    </row>
    <row r="3" spans="1:1" ht="240.6" customHeight="1" thickTop="1" thickBot="1" x14ac:dyDescent="0.3">
      <c r="A3" s="284"/>
    </row>
    <row r="4" spans="1:1" ht="7.8" customHeight="1" thickTop="1" thickBot="1" x14ac:dyDescent="0.3">
      <c r="A4" s="283"/>
    </row>
    <row r="5" spans="1:1" ht="72" customHeight="1" thickTop="1" thickBot="1" x14ac:dyDescent="0.3">
      <c r="A5" s="282" t="s">
        <v>983</v>
      </c>
    </row>
    <row r="6" spans="1:1" ht="315.60000000000002" customHeight="1" thickTop="1" thickBot="1" x14ac:dyDescent="0.3">
      <c r="A6" s="281"/>
    </row>
    <row r="7" spans="1:1" ht="284.39999999999998" customHeight="1" thickTop="1" thickBot="1" x14ac:dyDescent="0.3">
      <c r="A7" s="285"/>
    </row>
    <row r="8" spans="1:1" ht="13.8" thickTop="1" x14ac:dyDescent="0.25"/>
  </sheetData>
  <sheetProtection algorithmName="SHA-512" hashValue="PUFCkLJFyG0kvI6yaLsJu4u7byN0UFjbch9XIxs3TbPdsKuSl+HfbdlzRYJiwpc3MI7opaYgKIhpBojPBPX34g==" saltValue="3cCZqvWFCDsyPXcHEZ974Q=="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zoomScale="80" zoomScaleNormal="80" workbookViewId="0">
      <selection activeCell="P19" sqref="P19"/>
    </sheetView>
  </sheetViews>
  <sheetFormatPr baseColWidth="10" defaultColWidth="9.33203125" defaultRowHeight="13.2" x14ac:dyDescent="0.25"/>
  <cols>
    <col min="1" max="1" width="19.77734375" style="168" customWidth="1" collapsed="1"/>
    <col min="2" max="2" width="20.33203125" style="185" customWidth="1" collapsed="1"/>
    <col min="3" max="3" width="7.44140625" style="168" customWidth="1" collapsed="1"/>
    <col min="4" max="4" width="45.44140625" style="186" customWidth="1" collapsed="1"/>
    <col min="5" max="5" width="32" style="168" customWidth="1" collapsed="1"/>
    <col min="6" max="6" width="8" style="185" customWidth="1" collapsed="1"/>
    <col min="7" max="7" width="39.109375" style="168" customWidth="1" collapsed="1"/>
    <col min="8" max="8" width="17.44140625" style="185" customWidth="1" collapsed="1"/>
    <col min="9" max="9" width="18.33203125" style="185" hidden="1" customWidth="1" collapsed="1"/>
    <col min="10" max="10" width="16.33203125" style="168" hidden="1" customWidth="1" collapsed="1"/>
    <col min="11" max="11" width="13.109375" style="187" hidden="1" customWidth="1" collapsed="1"/>
    <col min="12" max="12" width="16.33203125" style="168" customWidth="1" collapsed="1"/>
    <col min="13" max="13" width="16.33203125" style="168" customWidth="1"/>
    <col min="14" max="14" width="15.88671875" style="187" bestFit="1" customWidth="1"/>
    <col min="15" max="15" width="17.6640625" style="168" hidden="1" customWidth="1" collapsed="1"/>
    <col min="16" max="16" width="49.88671875" style="168" customWidth="1"/>
    <col min="17" max="17" width="61" style="168" hidden="1" customWidth="1" collapsed="1"/>
    <col min="18" max="18" width="9.33203125" style="168" collapsed="1"/>
    <col min="19" max="19" width="9.33203125" style="168" customWidth="1" collapsed="1"/>
    <col min="20" max="20" width="9.33203125" style="168" collapsed="1"/>
    <col min="21" max="21" width="9.33203125" style="168"/>
    <col min="22" max="16384" width="9.33203125" style="168" collapsed="1"/>
  </cols>
  <sheetData>
    <row r="1" spans="1:17" ht="23.25" customHeight="1" x14ac:dyDescent="0.3">
      <c r="A1" s="214" t="s">
        <v>0</v>
      </c>
      <c r="B1" s="215"/>
      <c r="C1" s="215"/>
      <c r="D1" s="215"/>
      <c r="E1" s="215"/>
      <c r="F1" s="215"/>
      <c r="G1" s="215"/>
      <c r="H1" s="215"/>
      <c r="I1" s="215"/>
      <c r="J1" s="215"/>
      <c r="K1" s="215"/>
      <c r="L1" s="215"/>
      <c r="M1" s="215"/>
      <c r="N1" s="215"/>
      <c r="O1" s="215"/>
      <c r="P1" s="215"/>
      <c r="Q1" s="215"/>
    </row>
    <row r="2" spans="1:17" ht="18.75" customHeight="1" x14ac:dyDescent="0.25">
      <c r="A2" s="2"/>
      <c r="B2" s="169"/>
      <c r="C2" s="169"/>
      <c r="D2" s="170"/>
      <c r="E2" s="169"/>
      <c r="F2" s="169"/>
      <c r="G2" s="169"/>
      <c r="H2" s="169"/>
      <c r="I2" s="169"/>
      <c r="J2" s="169"/>
      <c r="K2" s="171"/>
      <c r="L2" s="172"/>
      <c r="M2" s="172"/>
      <c r="N2" s="173"/>
      <c r="O2" s="172"/>
      <c r="P2" s="190" t="s">
        <v>183</v>
      </c>
      <c r="Q2" s="174" t="s">
        <v>183</v>
      </c>
    </row>
    <row r="3" spans="1:17" ht="27.75" customHeight="1" x14ac:dyDescent="0.25">
      <c r="A3" s="9" t="s">
        <v>2</v>
      </c>
      <c r="B3" s="10" t="s">
        <v>3</v>
      </c>
      <c r="C3" s="9" t="s">
        <v>4</v>
      </c>
      <c r="D3" s="9" t="s">
        <v>5</v>
      </c>
      <c r="E3" s="9" t="s">
        <v>6</v>
      </c>
      <c r="F3" s="9" t="s">
        <v>7</v>
      </c>
      <c r="G3" s="10" t="s">
        <v>8</v>
      </c>
      <c r="H3" s="9" t="s">
        <v>9</v>
      </c>
      <c r="I3" s="10" t="s">
        <v>184</v>
      </c>
      <c r="J3" s="10" t="s">
        <v>11</v>
      </c>
      <c r="K3" s="11" t="s">
        <v>11</v>
      </c>
      <c r="L3" s="10" t="s">
        <v>225</v>
      </c>
      <c r="M3" s="10" t="s">
        <v>11</v>
      </c>
      <c r="N3" s="11" t="s">
        <v>226</v>
      </c>
      <c r="O3" s="10" t="s">
        <v>185</v>
      </c>
      <c r="P3" s="12" t="s">
        <v>190</v>
      </c>
      <c r="Q3" s="12" t="s">
        <v>188</v>
      </c>
    </row>
    <row r="4" spans="1:17" s="176" customFormat="1" ht="26.25" customHeight="1" x14ac:dyDescent="0.25">
      <c r="A4" s="213" t="s">
        <v>16</v>
      </c>
      <c r="B4" s="210" t="s">
        <v>17</v>
      </c>
      <c r="C4" s="13">
        <v>1</v>
      </c>
      <c r="D4" s="14" t="s">
        <v>18</v>
      </c>
      <c r="E4" s="15" t="s">
        <v>19</v>
      </c>
      <c r="F4" s="16">
        <v>1</v>
      </c>
      <c r="G4" s="15" t="s">
        <v>20</v>
      </c>
      <c r="H4" s="17" t="s">
        <v>21</v>
      </c>
      <c r="I4" s="16">
        <v>1</v>
      </c>
      <c r="J4" s="16"/>
      <c r="K4" s="32">
        <v>1</v>
      </c>
      <c r="L4" s="166"/>
      <c r="M4" s="166"/>
      <c r="N4" s="175"/>
      <c r="O4" s="166"/>
      <c r="P4" s="167"/>
      <c r="Q4" s="15"/>
    </row>
    <row r="5" spans="1:17" s="176" customFormat="1" ht="20.399999999999999" x14ac:dyDescent="0.25">
      <c r="A5" s="208"/>
      <c r="B5" s="211"/>
      <c r="C5" s="13">
        <v>2</v>
      </c>
      <c r="D5" s="14" t="s">
        <v>23</v>
      </c>
      <c r="E5" s="15" t="s">
        <v>24</v>
      </c>
      <c r="F5" s="16">
        <v>1</v>
      </c>
      <c r="G5" s="15" t="s">
        <v>25</v>
      </c>
      <c r="H5" s="17" t="s">
        <v>21</v>
      </c>
      <c r="I5" s="16">
        <v>1</v>
      </c>
      <c r="J5" s="16"/>
      <c r="K5" s="32">
        <v>1</v>
      </c>
      <c r="L5" s="166"/>
      <c r="M5" s="166"/>
      <c r="N5" s="175"/>
      <c r="O5" s="166"/>
      <c r="P5" s="167"/>
      <c r="Q5" s="15"/>
    </row>
    <row r="6" spans="1:17" s="176" customFormat="1" ht="61.2" x14ac:dyDescent="0.25">
      <c r="A6" s="208"/>
      <c r="B6" s="212"/>
      <c r="C6" s="13">
        <v>3</v>
      </c>
      <c r="D6" s="14" t="s">
        <v>27</v>
      </c>
      <c r="E6" s="15" t="s">
        <v>28</v>
      </c>
      <c r="F6" s="16">
        <v>5</v>
      </c>
      <c r="G6" s="15" t="s">
        <v>29</v>
      </c>
      <c r="H6" s="17" t="s">
        <v>21</v>
      </c>
      <c r="I6" s="16">
        <v>1</v>
      </c>
      <c r="J6" s="16">
        <v>1</v>
      </c>
      <c r="K6" s="32">
        <f t="shared" ref="K6" si="0">I6/J6</f>
        <v>1</v>
      </c>
      <c r="L6" s="16">
        <v>2</v>
      </c>
      <c r="M6" s="16">
        <v>2</v>
      </c>
      <c r="N6" s="177">
        <f>M6/L6</f>
        <v>1</v>
      </c>
      <c r="O6" s="16">
        <v>2</v>
      </c>
      <c r="P6" s="200" t="s">
        <v>189</v>
      </c>
      <c r="Q6" s="15" t="s">
        <v>30</v>
      </c>
    </row>
    <row r="7" spans="1:17" s="176" customFormat="1" ht="20.399999999999999" x14ac:dyDescent="0.25">
      <c r="A7" s="208"/>
      <c r="B7" s="17" t="s">
        <v>31</v>
      </c>
      <c r="C7" s="13">
        <v>4</v>
      </c>
      <c r="D7" s="14" t="s">
        <v>32</v>
      </c>
      <c r="E7" s="15" t="s">
        <v>33</v>
      </c>
      <c r="F7" s="21">
        <v>1</v>
      </c>
      <c r="G7" s="15" t="s">
        <v>34</v>
      </c>
      <c r="H7" s="17" t="s">
        <v>35</v>
      </c>
      <c r="I7" s="166"/>
      <c r="J7" s="166"/>
      <c r="K7" s="175"/>
      <c r="L7" s="166"/>
      <c r="M7" s="166"/>
      <c r="N7" s="58"/>
      <c r="O7" s="178">
        <v>1</v>
      </c>
      <c r="P7" s="14" t="s">
        <v>36</v>
      </c>
      <c r="Q7" s="15"/>
    </row>
    <row r="8" spans="1:17" s="176" customFormat="1" ht="30.6" x14ac:dyDescent="0.25">
      <c r="A8" s="208"/>
      <c r="B8" s="216" t="s">
        <v>37</v>
      </c>
      <c r="C8" s="13">
        <v>5</v>
      </c>
      <c r="D8" s="14" t="s">
        <v>38</v>
      </c>
      <c r="E8" s="15" t="s">
        <v>39</v>
      </c>
      <c r="F8" s="16">
        <v>4</v>
      </c>
      <c r="G8" s="15" t="s">
        <v>40</v>
      </c>
      <c r="H8" s="17" t="s">
        <v>41</v>
      </c>
      <c r="I8" s="16">
        <v>1</v>
      </c>
      <c r="J8" s="16"/>
      <c r="K8" s="18">
        <v>0.73</v>
      </c>
      <c r="L8" s="16">
        <v>1</v>
      </c>
      <c r="M8" s="16">
        <v>0.93</v>
      </c>
      <c r="N8" s="177">
        <f t="shared" ref="N8:N44" si="1">M8/L8</f>
        <v>0.93</v>
      </c>
      <c r="O8" s="16">
        <v>2</v>
      </c>
      <c r="P8" s="14" t="s">
        <v>1007</v>
      </c>
      <c r="Q8" s="15" t="s">
        <v>42</v>
      </c>
    </row>
    <row r="9" spans="1:17" s="176" customFormat="1" ht="40.799999999999997" x14ac:dyDescent="0.25">
      <c r="A9" s="208"/>
      <c r="B9" s="212"/>
      <c r="C9" s="13">
        <v>6</v>
      </c>
      <c r="D9" s="14" t="s">
        <v>43</v>
      </c>
      <c r="E9" s="15" t="s">
        <v>44</v>
      </c>
      <c r="F9" s="16">
        <v>4</v>
      </c>
      <c r="G9" s="15" t="s">
        <v>45</v>
      </c>
      <c r="H9" s="17" t="s">
        <v>21</v>
      </c>
      <c r="I9" s="16">
        <v>1</v>
      </c>
      <c r="J9" s="16"/>
      <c r="K9" s="32">
        <v>1</v>
      </c>
      <c r="L9" s="16">
        <v>1</v>
      </c>
      <c r="M9" s="16">
        <v>1</v>
      </c>
      <c r="N9" s="177">
        <f t="shared" si="1"/>
        <v>1</v>
      </c>
      <c r="O9" s="16">
        <v>2</v>
      </c>
      <c r="P9" s="14" t="s">
        <v>46</v>
      </c>
      <c r="Q9" s="14" t="s">
        <v>46</v>
      </c>
    </row>
    <row r="10" spans="1:17" s="176" customFormat="1" ht="21" thickBot="1" x14ac:dyDescent="0.3">
      <c r="A10" s="221"/>
      <c r="B10" s="43" t="s">
        <v>47</v>
      </c>
      <c r="C10" s="44">
        <v>7</v>
      </c>
      <c r="D10" s="45" t="s">
        <v>48</v>
      </c>
      <c r="E10" s="46" t="s">
        <v>49</v>
      </c>
      <c r="F10" s="47">
        <v>3</v>
      </c>
      <c r="G10" s="46" t="s">
        <v>50</v>
      </c>
      <c r="H10" s="43" t="s">
        <v>51</v>
      </c>
      <c r="I10" s="47">
        <v>1</v>
      </c>
      <c r="J10" s="47"/>
      <c r="K10" s="197">
        <v>1</v>
      </c>
      <c r="L10" s="47">
        <v>1</v>
      </c>
      <c r="M10" s="47">
        <v>1</v>
      </c>
      <c r="N10" s="177">
        <f t="shared" si="1"/>
        <v>1</v>
      </c>
      <c r="O10" s="47">
        <v>1</v>
      </c>
      <c r="P10" s="45" t="s">
        <v>212</v>
      </c>
      <c r="Q10" s="15" t="s">
        <v>213</v>
      </c>
    </row>
    <row r="11" spans="1:17" s="176" customFormat="1" ht="21" thickTop="1" x14ac:dyDescent="0.25">
      <c r="A11" s="222" t="s">
        <v>53</v>
      </c>
      <c r="B11" s="223" t="s">
        <v>54</v>
      </c>
      <c r="C11" s="48">
        <v>8</v>
      </c>
      <c r="D11" s="49" t="s">
        <v>55</v>
      </c>
      <c r="E11" s="50" t="s">
        <v>56</v>
      </c>
      <c r="F11" s="51">
        <v>1</v>
      </c>
      <c r="G11" s="50" t="s">
        <v>57</v>
      </c>
      <c r="H11" s="52" t="s">
        <v>58</v>
      </c>
      <c r="I11" s="51">
        <v>1</v>
      </c>
      <c r="J11" s="51"/>
      <c r="K11" s="53">
        <v>1</v>
      </c>
      <c r="L11" s="179"/>
      <c r="M11" s="179"/>
      <c r="N11" s="54"/>
      <c r="O11" s="179"/>
      <c r="P11" s="49" t="s">
        <v>1013</v>
      </c>
      <c r="Q11" s="15"/>
    </row>
    <row r="12" spans="1:17" s="176" customFormat="1" ht="30.6" x14ac:dyDescent="0.25">
      <c r="A12" s="208"/>
      <c r="B12" s="211"/>
      <c r="C12" s="13">
        <v>9</v>
      </c>
      <c r="D12" s="14" t="s">
        <v>60</v>
      </c>
      <c r="E12" s="15" t="s">
        <v>61</v>
      </c>
      <c r="F12" s="16">
        <v>1</v>
      </c>
      <c r="G12" s="15" t="s">
        <v>62</v>
      </c>
      <c r="H12" s="17" t="s">
        <v>58</v>
      </c>
      <c r="I12" s="16">
        <v>1</v>
      </c>
      <c r="J12" s="16"/>
      <c r="K12" s="32">
        <v>1</v>
      </c>
      <c r="L12" s="166"/>
      <c r="M12" s="166"/>
      <c r="N12" s="18"/>
      <c r="O12" s="166"/>
      <c r="P12" s="14" t="s">
        <v>1013</v>
      </c>
      <c r="Q12" s="15"/>
    </row>
    <row r="13" spans="1:17" s="176" customFormat="1" ht="20.399999999999999" x14ac:dyDescent="0.25">
      <c r="A13" s="208"/>
      <c r="B13" s="211"/>
      <c r="C13" s="13">
        <v>10</v>
      </c>
      <c r="D13" s="14" t="s">
        <v>64</v>
      </c>
      <c r="E13" s="15" t="s">
        <v>65</v>
      </c>
      <c r="F13" s="16">
        <v>2</v>
      </c>
      <c r="G13" s="15" t="s">
        <v>1014</v>
      </c>
      <c r="H13" s="17" t="s">
        <v>58</v>
      </c>
      <c r="I13" s="166"/>
      <c r="J13" s="166"/>
      <c r="K13" s="175"/>
      <c r="L13" s="16"/>
      <c r="M13" s="16"/>
      <c r="N13" s="18"/>
      <c r="O13" s="166">
        <v>2</v>
      </c>
      <c r="P13" s="14" t="s">
        <v>36</v>
      </c>
      <c r="Q13" s="15"/>
    </row>
    <row r="14" spans="1:17" s="176" customFormat="1" ht="71.400000000000006" customHeight="1" x14ac:dyDescent="0.25">
      <c r="A14" s="208"/>
      <c r="B14" s="211"/>
      <c r="C14" s="13">
        <v>11</v>
      </c>
      <c r="D14" s="14" t="s">
        <v>67</v>
      </c>
      <c r="E14" s="15" t="s">
        <v>68</v>
      </c>
      <c r="F14" s="16">
        <v>1</v>
      </c>
      <c r="G14" s="15" t="s">
        <v>62</v>
      </c>
      <c r="H14" s="17" t="s">
        <v>58</v>
      </c>
      <c r="I14" s="166"/>
      <c r="J14" s="166"/>
      <c r="K14" s="175"/>
      <c r="L14" s="16">
        <v>1</v>
      </c>
      <c r="M14" s="16">
        <v>1</v>
      </c>
      <c r="N14" s="177">
        <f t="shared" si="1"/>
        <v>1</v>
      </c>
      <c r="O14" s="166"/>
      <c r="P14" s="167" t="s">
        <v>1015</v>
      </c>
      <c r="Q14" s="15" t="s">
        <v>36</v>
      </c>
    </row>
    <row r="15" spans="1:17" s="176" customFormat="1" ht="40.799999999999997" x14ac:dyDescent="0.25">
      <c r="A15" s="208"/>
      <c r="B15" s="211"/>
      <c r="C15" s="13">
        <v>12</v>
      </c>
      <c r="D15" s="14" t="s">
        <v>69</v>
      </c>
      <c r="E15" s="15" t="s">
        <v>70</v>
      </c>
      <c r="F15" s="16">
        <v>2</v>
      </c>
      <c r="G15" s="15" t="s">
        <v>71</v>
      </c>
      <c r="H15" s="17" t="s">
        <v>58</v>
      </c>
      <c r="I15" s="166"/>
      <c r="J15" s="166"/>
      <c r="K15" s="175"/>
      <c r="L15" s="16">
        <v>2</v>
      </c>
      <c r="M15" s="16">
        <v>2</v>
      </c>
      <c r="N15" s="177">
        <f t="shared" si="1"/>
        <v>1</v>
      </c>
      <c r="O15" s="166"/>
      <c r="P15" s="167" t="s">
        <v>208</v>
      </c>
      <c r="Q15" s="15" t="s">
        <v>36</v>
      </c>
    </row>
    <row r="16" spans="1:17" s="176" customFormat="1" ht="51" x14ac:dyDescent="0.25">
      <c r="A16" s="208"/>
      <c r="B16" s="211"/>
      <c r="C16" s="13">
        <v>13</v>
      </c>
      <c r="D16" s="14" t="s">
        <v>72</v>
      </c>
      <c r="E16" s="15" t="s">
        <v>73</v>
      </c>
      <c r="F16" s="16">
        <v>1</v>
      </c>
      <c r="G16" s="15" t="s">
        <v>62</v>
      </c>
      <c r="H16" s="17" t="s">
        <v>58</v>
      </c>
      <c r="I16" s="16">
        <v>1</v>
      </c>
      <c r="J16" s="16"/>
      <c r="K16" s="32">
        <v>1</v>
      </c>
      <c r="L16" s="166"/>
      <c r="M16" s="166"/>
      <c r="N16" s="58"/>
      <c r="O16" s="166"/>
      <c r="P16" s="14" t="s">
        <v>1013</v>
      </c>
      <c r="Q16" s="15"/>
    </row>
    <row r="17" spans="1:17" s="176" customFormat="1" ht="40.799999999999997" x14ac:dyDescent="0.25">
      <c r="A17" s="208"/>
      <c r="B17" s="211"/>
      <c r="C17" s="13">
        <v>14</v>
      </c>
      <c r="D17" s="14" t="s">
        <v>75</v>
      </c>
      <c r="E17" s="15" t="s">
        <v>1016</v>
      </c>
      <c r="F17" s="16">
        <v>2</v>
      </c>
      <c r="G17" s="15" t="s">
        <v>77</v>
      </c>
      <c r="H17" s="17" t="s">
        <v>58</v>
      </c>
      <c r="I17" s="23">
        <v>2</v>
      </c>
      <c r="J17" s="23"/>
      <c r="K17" s="32">
        <v>1</v>
      </c>
      <c r="L17" s="180"/>
      <c r="M17" s="180"/>
      <c r="N17" s="58"/>
      <c r="O17" s="166"/>
      <c r="P17" s="14" t="s">
        <v>1013</v>
      </c>
      <c r="Q17" s="15"/>
    </row>
    <row r="18" spans="1:17" s="176" customFormat="1" ht="52.5" customHeight="1" thickBot="1" x14ac:dyDescent="0.3">
      <c r="A18" s="221"/>
      <c r="B18" s="224"/>
      <c r="C18" s="44">
        <v>15</v>
      </c>
      <c r="D18" s="45" t="s">
        <v>79</v>
      </c>
      <c r="E18" s="46" t="s">
        <v>80</v>
      </c>
      <c r="F18" s="47">
        <v>1</v>
      </c>
      <c r="G18" s="46" t="s">
        <v>62</v>
      </c>
      <c r="H18" s="43" t="s">
        <v>58</v>
      </c>
      <c r="I18" s="55">
        <v>1</v>
      </c>
      <c r="J18" s="55"/>
      <c r="K18" s="56">
        <v>0</v>
      </c>
      <c r="L18" s="181"/>
      <c r="M18" s="181"/>
      <c r="N18" s="280"/>
      <c r="O18" s="181"/>
      <c r="P18" s="201" t="s">
        <v>1017</v>
      </c>
      <c r="Q18" s="15"/>
    </row>
    <row r="19" spans="1:17" s="176" customFormat="1" ht="41.4" thickTop="1" x14ac:dyDescent="0.2">
      <c r="A19" s="222" t="s">
        <v>82</v>
      </c>
      <c r="B19" s="223" t="s">
        <v>83</v>
      </c>
      <c r="C19" s="48">
        <v>16</v>
      </c>
      <c r="D19" s="49" t="s">
        <v>84</v>
      </c>
      <c r="E19" s="50" t="s">
        <v>85</v>
      </c>
      <c r="F19" s="51">
        <v>1</v>
      </c>
      <c r="G19" s="50" t="s">
        <v>86</v>
      </c>
      <c r="H19" s="52" t="s">
        <v>87</v>
      </c>
      <c r="I19" s="179"/>
      <c r="J19" s="179"/>
      <c r="K19" s="182"/>
      <c r="L19" s="51">
        <v>1</v>
      </c>
      <c r="M19" s="51">
        <v>1</v>
      </c>
      <c r="N19" s="183">
        <f t="shared" si="1"/>
        <v>1</v>
      </c>
      <c r="O19" s="179"/>
      <c r="P19" s="202" t="s">
        <v>214</v>
      </c>
      <c r="Q19" s="15" t="s">
        <v>36</v>
      </c>
    </row>
    <row r="20" spans="1:17" s="176" customFormat="1" ht="24.6" customHeight="1" x14ac:dyDescent="0.25">
      <c r="A20" s="208"/>
      <c r="B20" s="211"/>
      <c r="C20" s="13">
        <v>17</v>
      </c>
      <c r="D20" s="14" t="s">
        <v>88</v>
      </c>
      <c r="E20" s="15" t="s">
        <v>89</v>
      </c>
      <c r="F20" s="16">
        <v>1</v>
      </c>
      <c r="G20" s="15" t="s">
        <v>90</v>
      </c>
      <c r="H20" s="17" t="s">
        <v>21</v>
      </c>
      <c r="I20" s="166"/>
      <c r="J20" s="166"/>
      <c r="K20" s="175"/>
      <c r="L20" s="16">
        <v>1</v>
      </c>
      <c r="M20" s="16">
        <v>1</v>
      </c>
      <c r="N20" s="177">
        <f t="shared" si="1"/>
        <v>1</v>
      </c>
      <c r="O20" s="166"/>
      <c r="P20" s="203" t="s">
        <v>215</v>
      </c>
      <c r="Q20" s="15" t="s">
        <v>36</v>
      </c>
    </row>
    <row r="21" spans="1:17" s="176" customFormat="1" ht="45" customHeight="1" x14ac:dyDescent="0.2">
      <c r="A21" s="208"/>
      <c r="B21" s="211"/>
      <c r="C21" s="13">
        <v>18</v>
      </c>
      <c r="D21" s="14" t="s">
        <v>91</v>
      </c>
      <c r="E21" s="15" t="s">
        <v>92</v>
      </c>
      <c r="F21" s="16">
        <v>1</v>
      </c>
      <c r="G21" s="15" t="s">
        <v>93</v>
      </c>
      <c r="H21" s="17" t="s">
        <v>94</v>
      </c>
      <c r="I21" s="166"/>
      <c r="J21" s="166"/>
      <c r="K21" s="175"/>
      <c r="L21" s="16">
        <v>1</v>
      </c>
      <c r="M21" s="16">
        <v>1</v>
      </c>
      <c r="N21" s="177">
        <f t="shared" si="1"/>
        <v>1</v>
      </c>
      <c r="O21" s="166"/>
      <c r="P21" s="204" t="s">
        <v>216</v>
      </c>
      <c r="Q21" s="15" t="s">
        <v>36</v>
      </c>
    </row>
    <row r="22" spans="1:17" s="176" customFormat="1" ht="27.6" customHeight="1" x14ac:dyDescent="0.25">
      <c r="A22" s="208"/>
      <c r="B22" s="211"/>
      <c r="C22" s="13">
        <v>19</v>
      </c>
      <c r="D22" s="14" t="s">
        <v>95</v>
      </c>
      <c r="E22" s="15" t="s">
        <v>96</v>
      </c>
      <c r="F22" s="16">
        <v>1</v>
      </c>
      <c r="G22" s="15" t="s">
        <v>97</v>
      </c>
      <c r="H22" s="17" t="s">
        <v>21</v>
      </c>
      <c r="I22" s="166"/>
      <c r="J22" s="166"/>
      <c r="K22" s="175"/>
      <c r="L22" s="166"/>
      <c r="M22" s="166"/>
      <c r="N22" s="58"/>
      <c r="O22" s="166">
        <v>1</v>
      </c>
      <c r="P22" s="14" t="s">
        <v>36</v>
      </c>
      <c r="Q22" s="15" t="s">
        <v>36</v>
      </c>
    </row>
    <row r="23" spans="1:17" s="176" customFormat="1" ht="51" x14ac:dyDescent="0.2">
      <c r="A23" s="208"/>
      <c r="B23" s="211"/>
      <c r="C23" s="13">
        <v>20</v>
      </c>
      <c r="D23" s="14" t="s">
        <v>98</v>
      </c>
      <c r="E23" s="15" t="s">
        <v>92</v>
      </c>
      <c r="F23" s="16">
        <v>1</v>
      </c>
      <c r="G23" s="15" t="s">
        <v>93</v>
      </c>
      <c r="H23" s="17" t="s">
        <v>99</v>
      </c>
      <c r="I23" s="166"/>
      <c r="J23" s="166"/>
      <c r="K23" s="175"/>
      <c r="L23" s="16">
        <v>1</v>
      </c>
      <c r="M23" s="16">
        <v>1</v>
      </c>
      <c r="N23" s="177">
        <f t="shared" si="1"/>
        <v>1</v>
      </c>
      <c r="O23" s="166"/>
      <c r="P23" s="204" t="s">
        <v>216</v>
      </c>
      <c r="Q23" s="15" t="s">
        <v>36</v>
      </c>
    </row>
    <row r="24" spans="1:17" s="176" customFormat="1" ht="61.2" customHeight="1" x14ac:dyDescent="0.25">
      <c r="A24" s="208"/>
      <c r="B24" s="211"/>
      <c r="C24" s="13">
        <v>21</v>
      </c>
      <c r="D24" s="14" t="s">
        <v>181</v>
      </c>
      <c r="E24" s="15" t="s">
        <v>100</v>
      </c>
      <c r="F24" s="16">
        <v>11</v>
      </c>
      <c r="G24" s="15" t="s">
        <v>101</v>
      </c>
      <c r="H24" s="17" t="s">
        <v>102</v>
      </c>
      <c r="I24" s="166">
        <v>2</v>
      </c>
      <c r="J24" s="166"/>
      <c r="K24" s="175"/>
      <c r="L24" s="16">
        <v>3</v>
      </c>
      <c r="M24" s="16">
        <v>3</v>
      </c>
      <c r="N24" s="177">
        <f t="shared" si="1"/>
        <v>1</v>
      </c>
      <c r="O24" s="166">
        <v>6</v>
      </c>
      <c r="P24" s="167" t="s">
        <v>217</v>
      </c>
      <c r="Q24" s="15"/>
    </row>
    <row r="25" spans="1:17" s="176" customFormat="1" ht="81.599999999999994" x14ac:dyDescent="0.25">
      <c r="A25" s="208"/>
      <c r="B25" s="211"/>
      <c r="C25" s="13">
        <v>22</v>
      </c>
      <c r="D25" s="14" t="s">
        <v>182</v>
      </c>
      <c r="E25" s="15" t="s">
        <v>100</v>
      </c>
      <c r="F25" s="16">
        <v>10</v>
      </c>
      <c r="G25" s="15" t="s">
        <v>101</v>
      </c>
      <c r="H25" s="17" t="s">
        <v>102</v>
      </c>
      <c r="I25" s="166"/>
      <c r="J25" s="166"/>
      <c r="K25" s="175"/>
      <c r="L25" s="16">
        <v>6</v>
      </c>
      <c r="M25" s="16">
        <v>6</v>
      </c>
      <c r="N25" s="177">
        <f t="shared" si="1"/>
        <v>1</v>
      </c>
      <c r="O25" s="166">
        <v>4</v>
      </c>
      <c r="P25" s="167" t="s">
        <v>218</v>
      </c>
      <c r="Q25" s="15"/>
    </row>
    <row r="26" spans="1:17" s="176" customFormat="1" ht="20.399999999999999" x14ac:dyDescent="0.25">
      <c r="A26" s="208"/>
      <c r="B26" s="210" t="s">
        <v>103</v>
      </c>
      <c r="C26" s="13">
        <v>23</v>
      </c>
      <c r="D26" s="14" t="s">
        <v>104</v>
      </c>
      <c r="E26" s="15" t="s">
        <v>105</v>
      </c>
      <c r="F26" s="16">
        <v>1</v>
      </c>
      <c r="G26" s="15" t="s">
        <v>106</v>
      </c>
      <c r="H26" s="17" t="s">
        <v>102</v>
      </c>
      <c r="I26" s="166"/>
      <c r="J26" s="166"/>
      <c r="K26" s="175"/>
      <c r="L26" s="166"/>
      <c r="M26" s="166"/>
      <c r="N26" s="58"/>
      <c r="O26" s="166">
        <v>1</v>
      </c>
      <c r="P26" s="14" t="s">
        <v>36</v>
      </c>
      <c r="Q26" s="15" t="s">
        <v>36</v>
      </c>
    </row>
    <row r="27" spans="1:17" s="176" customFormat="1" ht="20.399999999999999" x14ac:dyDescent="0.25">
      <c r="A27" s="208"/>
      <c r="B27" s="211"/>
      <c r="C27" s="13">
        <v>24</v>
      </c>
      <c r="D27" s="14" t="s">
        <v>107</v>
      </c>
      <c r="E27" s="15" t="s">
        <v>108</v>
      </c>
      <c r="F27" s="16">
        <v>1</v>
      </c>
      <c r="G27" s="15" t="s">
        <v>109</v>
      </c>
      <c r="H27" s="17" t="s">
        <v>110</v>
      </c>
      <c r="I27" s="166"/>
      <c r="J27" s="166"/>
      <c r="K27" s="175"/>
      <c r="L27" s="166"/>
      <c r="M27" s="166"/>
      <c r="N27" s="58"/>
      <c r="O27" s="166">
        <v>1</v>
      </c>
      <c r="P27" s="14" t="s">
        <v>36</v>
      </c>
      <c r="Q27" s="15" t="s">
        <v>36</v>
      </c>
    </row>
    <row r="28" spans="1:17" s="176" customFormat="1" ht="71.400000000000006" x14ac:dyDescent="0.25">
      <c r="A28" s="208"/>
      <c r="B28" s="211"/>
      <c r="C28" s="13">
        <v>25</v>
      </c>
      <c r="D28" s="14" t="s">
        <v>111</v>
      </c>
      <c r="E28" s="15" t="s">
        <v>112</v>
      </c>
      <c r="F28" s="16">
        <v>11</v>
      </c>
      <c r="G28" s="15" t="s">
        <v>186</v>
      </c>
      <c r="H28" s="17" t="s">
        <v>102</v>
      </c>
      <c r="I28" s="166"/>
      <c r="J28" s="166"/>
      <c r="K28" s="175"/>
      <c r="L28" s="166">
        <v>5</v>
      </c>
      <c r="M28" s="166">
        <v>5</v>
      </c>
      <c r="N28" s="177">
        <f t="shared" si="1"/>
        <v>1</v>
      </c>
      <c r="O28" s="166">
        <v>6</v>
      </c>
      <c r="P28" s="167" t="s">
        <v>219</v>
      </c>
      <c r="Q28" s="15" t="s">
        <v>36</v>
      </c>
    </row>
    <row r="29" spans="1:17" s="176" customFormat="1" ht="71.400000000000006" x14ac:dyDescent="0.25">
      <c r="A29" s="208"/>
      <c r="B29" s="211"/>
      <c r="C29" s="13">
        <v>26</v>
      </c>
      <c r="D29" s="14" t="s">
        <v>114</v>
      </c>
      <c r="E29" s="15" t="s">
        <v>187</v>
      </c>
      <c r="F29" s="16">
        <v>20</v>
      </c>
      <c r="G29" s="15" t="s">
        <v>116</v>
      </c>
      <c r="H29" s="17" t="s">
        <v>102</v>
      </c>
      <c r="I29" s="166"/>
      <c r="J29" s="166"/>
      <c r="K29" s="175"/>
      <c r="L29" s="16">
        <v>16</v>
      </c>
      <c r="M29" s="16">
        <v>16</v>
      </c>
      <c r="N29" s="177">
        <f t="shared" si="1"/>
        <v>1</v>
      </c>
      <c r="O29" s="16">
        <v>4</v>
      </c>
      <c r="P29" s="200" t="s">
        <v>220</v>
      </c>
      <c r="Q29" s="15" t="s">
        <v>36</v>
      </c>
    </row>
    <row r="30" spans="1:17" s="176" customFormat="1" ht="20.399999999999999" x14ac:dyDescent="0.25">
      <c r="A30" s="208"/>
      <c r="B30" s="212"/>
      <c r="C30" s="13">
        <v>27</v>
      </c>
      <c r="D30" s="14" t="s">
        <v>117</v>
      </c>
      <c r="E30" s="15" t="s">
        <v>118</v>
      </c>
      <c r="F30" s="16">
        <v>1</v>
      </c>
      <c r="G30" s="15" t="s">
        <v>119</v>
      </c>
      <c r="H30" s="17" t="s">
        <v>102</v>
      </c>
      <c r="I30" s="166"/>
      <c r="J30" s="166"/>
      <c r="K30" s="175"/>
      <c r="L30" s="166"/>
      <c r="M30" s="166"/>
      <c r="N30" s="58"/>
      <c r="O30" s="166">
        <v>1</v>
      </c>
      <c r="P30" s="14" t="s">
        <v>36</v>
      </c>
      <c r="Q30" s="15" t="s">
        <v>36</v>
      </c>
    </row>
    <row r="31" spans="1:17" s="176" customFormat="1" ht="20.399999999999999" x14ac:dyDescent="0.25">
      <c r="A31" s="208"/>
      <c r="B31" s="210" t="s">
        <v>120</v>
      </c>
      <c r="C31" s="13">
        <v>28</v>
      </c>
      <c r="D31" s="14" t="s">
        <v>121</v>
      </c>
      <c r="E31" s="15" t="s">
        <v>122</v>
      </c>
      <c r="F31" s="16">
        <v>1</v>
      </c>
      <c r="G31" s="15" t="s">
        <v>123</v>
      </c>
      <c r="H31" s="17" t="s">
        <v>124</v>
      </c>
      <c r="I31" s="166"/>
      <c r="J31" s="166"/>
      <c r="K31" s="175"/>
      <c r="L31" s="166"/>
      <c r="M31" s="166"/>
      <c r="N31" s="58"/>
      <c r="O31" s="166">
        <v>1</v>
      </c>
      <c r="P31" s="14" t="s">
        <v>36</v>
      </c>
      <c r="Q31" s="15" t="s">
        <v>36</v>
      </c>
    </row>
    <row r="32" spans="1:17" s="176" customFormat="1" ht="20.399999999999999" x14ac:dyDescent="0.25">
      <c r="A32" s="208"/>
      <c r="B32" s="211"/>
      <c r="C32" s="13">
        <v>29</v>
      </c>
      <c r="D32" s="14" t="s">
        <v>125</v>
      </c>
      <c r="E32" s="15" t="s">
        <v>126</v>
      </c>
      <c r="F32" s="16">
        <v>1</v>
      </c>
      <c r="G32" s="15" t="s">
        <v>127</v>
      </c>
      <c r="H32" s="17" t="s">
        <v>94</v>
      </c>
      <c r="I32" s="166"/>
      <c r="J32" s="166"/>
      <c r="K32" s="175"/>
      <c r="L32" s="166"/>
      <c r="M32" s="166"/>
      <c r="N32" s="58"/>
      <c r="O32" s="16">
        <v>1</v>
      </c>
      <c r="P32" s="14" t="s">
        <v>36</v>
      </c>
      <c r="Q32" s="15" t="s">
        <v>36</v>
      </c>
    </row>
    <row r="33" spans="1:17" s="176" customFormat="1" ht="21" thickBot="1" x14ac:dyDescent="0.3">
      <c r="A33" s="221"/>
      <c r="B33" s="224"/>
      <c r="C33" s="44">
        <v>30</v>
      </c>
      <c r="D33" s="45" t="s">
        <v>128</v>
      </c>
      <c r="E33" s="46" t="s">
        <v>129</v>
      </c>
      <c r="F33" s="47">
        <v>1</v>
      </c>
      <c r="G33" s="46" t="s">
        <v>130</v>
      </c>
      <c r="H33" s="43" t="s">
        <v>131</v>
      </c>
      <c r="I33" s="181"/>
      <c r="J33" s="181"/>
      <c r="K33" s="184"/>
      <c r="L33" s="181"/>
      <c r="M33" s="181"/>
      <c r="N33" s="59"/>
      <c r="O33" s="181">
        <v>1</v>
      </c>
      <c r="P33" s="45" t="s">
        <v>36</v>
      </c>
      <c r="Q33" s="15" t="s">
        <v>36</v>
      </c>
    </row>
    <row r="34" spans="1:17" s="176" customFormat="1" ht="21" thickTop="1" x14ac:dyDescent="0.25">
      <c r="A34" s="225" t="s">
        <v>132</v>
      </c>
      <c r="B34" s="52" t="s">
        <v>133</v>
      </c>
      <c r="C34" s="48">
        <v>31</v>
      </c>
      <c r="D34" s="49" t="s">
        <v>134</v>
      </c>
      <c r="E34" s="50" t="s">
        <v>135</v>
      </c>
      <c r="F34" s="51">
        <v>6</v>
      </c>
      <c r="G34" s="50" t="s">
        <v>136</v>
      </c>
      <c r="H34" s="52" t="s">
        <v>137</v>
      </c>
      <c r="I34" s="51">
        <v>1</v>
      </c>
      <c r="J34" s="51"/>
      <c r="K34" s="54">
        <v>1</v>
      </c>
      <c r="L34" s="51">
        <v>2</v>
      </c>
      <c r="M34" s="51">
        <v>2</v>
      </c>
      <c r="N34" s="177">
        <f t="shared" si="1"/>
        <v>1</v>
      </c>
      <c r="O34" s="51">
        <v>3</v>
      </c>
      <c r="P34" s="205" t="s">
        <v>238</v>
      </c>
      <c r="Q34" s="15" t="s">
        <v>138</v>
      </c>
    </row>
    <row r="35" spans="1:17" s="176" customFormat="1" ht="20.399999999999999" x14ac:dyDescent="0.25">
      <c r="A35" s="208"/>
      <c r="B35" s="17" t="s">
        <v>139</v>
      </c>
      <c r="C35" s="16">
        <v>32</v>
      </c>
      <c r="D35" s="14" t="s">
        <v>140</v>
      </c>
      <c r="E35" s="15" t="s">
        <v>141</v>
      </c>
      <c r="F35" s="16">
        <v>1</v>
      </c>
      <c r="G35" s="15" t="s">
        <v>142</v>
      </c>
      <c r="H35" s="17" t="s">
        <v>139</v>
      </c>
      <c r="I35" s="16">
        <v>1</v>
      </c>
      <c r="J35" s="16"/>
      <c r="K35" s="18">
        <v>1</v>
      </c>
      <c r="L35" s="166"/>
      <c r="M35" s="166"/>
      <c r="N35" s="58"/>
      <c r="O35" s="166"/>
      <c r="P35" s="14" t="s">
        <v>191</v>
      </c>
      <c r="Q35" s="15" t="s">
        <v>143</v>
      </c>
    </row>
    <row r="36" spans="1:17" s="176" customFormat="1" ht="20.399999999999999" x14ac:dyDescent="0.25">
      <c r="A36" s="208"/>
      <c r="B36" s="210" t="s">
        <v>144</v>
      </c>
      <c r="C36" s="13">
        <v>33</v>
      </c>
      <c r="D36" s="14" t="s">
        <v>145</v>
      </c>
      <c r="E36" s="15" t="s">
        <v>146</v>
      </c>
      <c r="F36" s="16">
        <v>1</v>
      </c>
      <c r="G36" s="15" t="s">
        <v>147</v>
      </c>
      <c r="H36" s="17" t="s">
        <v>137</v>
      </c>
      <c r="I36" s="166"/>
      <c r="J36" s="166"/>
      <c r="K36" s="175"/>
      <c r="L36" s="16">
        <v>1</v>
      </c>
      <c r="M36" s="16">
        <v>1</v>
      </c>
      <c r="N36" s="177">
        <f t="shared" si="1"/>
        <v>1</v>
      </c>
      <c r="O36" s="166"/>
      <c r="P36" s="167" t="s">
        <v>221</v>
      </c>
      <c r="Q36" s="15" t="s">
        <v>36</v>
      </c>
    </row>
    <row r="37" spans="1:17" s="176" customFormat="1" ht="30.6" x14ac:dyDescent="0.25">
      <c r="A37" s="208"/>
      <c r="B37" s="211"/>
      <c r="C37" s="13">
        <v>34</v>
      </c>
      <c r="D37" s="14" t="s">
        <v>148</v>
      </c>
      <c r="E37" s="15" t="s">
        <v>149</v>
      </c>
      <c r="F37" s="16">
        <v>6</v>
      </c>
      <c r="G37" s="15" t="s">
        <v>149</v>
      </c>
      <c r="H37" s="17" t="s">
        <v>137</v>
      </c>
      <c r="I37" s="16">
        <v>1</v>
      </c>
      <c r="J37" s="16"/>
      <c r="K37" s="18">
        <v>1</v>
      </c>
      <c r="L37" s="16">
        <v>2</v>
      </c>
      <c r="M37" s="16">
        <v>1</v>
      </c>
      <c r="N37" s="177">
        <f t="shared" si="1"/>
        <v>0.5</v>
      </c>
      <c r="O37" s="16">
        <v>3</v>
      </c>
      <c r="P37" s="200" t="s">
        <v>984</v>
      </c>
      <c r="Q37" s="15" t="s">
        <v>150</v>
      </c>
    </row>
    <row r="38" spans="1:17" s="176" customFormat="1" ht="30.6" x14ac:dyDescent="0.25">
      <c r="A38" s="208"/>
      <c r="B38" s="212"/>
      <c r="C38" s="13">
        <v>35</v>
      </c>
      <c r="D38" s="14" t="s">
        <v>151</v>
      </c>
      <c r="E38" s="15" t="s">
        <v>152</v>
      </c>
      <c r="F38" s="16">
        <v>2</v>
      </c>
      <c r="G38" s="15" t="s">
        <v>153</v>
      </c>
      <c r="H38" s="17" t="s">
        <v>137</v>
      </c>
      <c r="I38" s="166"/>
      <c r="J38" s="166"/>
      <c r="K38" s="175"/>
      <c r="L38" s="16">
        <v>1</v>
      </c>
      <c r="M38" s="16">
        <v>1</v>
      </c>
      <c r="N38" s="177">
        <f t="shared" si="1"/>
        <v>1</v>
      </c>
      <c r="O38" s="166">
        <v>1</v>
      </c>
      <c r="P38" s="167" t="s">
        <v>222</v>
      </c>
      <c r="Q38" s="15" t="s">
        <v>36</v>
      </c>
    </row>
    <row r="39" spans="1:17" s="176" customFormat="1" ht="31.2" thickBot="1" x14ac:dyDescent="0.3">
      <c r="A39" s="221"/>
      <c r="B39" s="43" t="s">
        <v>154</v>
      </c>
      <c r="C39" s="44">
        <v>36</v>
      </c>
      <c r="D39" s="45" t="s">
        <v>155</v>
      </c>
      <c r="E39" s="46" t="s">
        <v>156</v>
      </c>
      <c r="F39" s="47">
        <v>3</v>
      </c>
      <c r="G39" s="46" t="s">
        <v>157</v>
      </c>
      <c r="H39" s="43" t="s">
        <v>137</v>
      </c>
      <c r="I39" s="181"/>
      <c r="J39" s="181"/>
      <c r="K39" s="184"/>
      <c r="L39" s="47">
        <v>1</v>
      </c>
      <c r="M39" s="47">
        <v>1</v>
      </c>
      <c r="N39" s="177">
        <f t="shared" si="1"/>
        <v>1</v>
      </c>
      <c r="O39" s="47">
        <v>2</v>
      </c>
      <c r="P39" s="201" t="s">
        <v>223</v>
      </c>
      <c r="Q39" s="15" t="s">
        <v>36</v>
      </c>
    </row>
    <row r="40" spans="1:17" s="176" customFormat="1" ht="21" thickTop="1" x14ac:dyDescent="0.25">
      <c r="A40" s="225" t="s">
        <v>158</v>
      </c>
      <c r="B40" s="223" t="s">
        <v>159</v>
      </c>
      <c r="C40" s="48">
        <v>37</v>
      </c>
      <c r="D40" s="49" t="s">
        <v>160</v>
      </c>
      <c r="E40" s="50" t="s">
        <v>161</v>
      </c>
      <c r="F40" s="51">
        <v>1</v>
      </c>
      <c r="G40" s="50" t="s">
        <v>162</v>
      </c>
      <c r="H40" s="52" t="s">
        <v>163</v>
      </c>
      <c r="I40" s="179"/>
      <c r="J40" s="179"/>
      <c r="K40" s="182"/>
      <c r="L40" s="179"/>
      <c r="M40" s="179"/>
      <c r="N40" s="60"/>
      <c r="O40" s="179">
        <v>1</v>
      </c>
      <c r="P40" s="49" t="s">
        <v>36</v>
      </c>
      <c r="Q40" s="15" t="s">
        <v>36</v>
      </c>
    </row>
    <row r="41" spans="1:17" s="176" customFormat="1" ht="20.399999999999999" x14ac:dyDescent="0.25">
      <c r="A41" s="208"/>
      <c r="B41" s="211"/>
      <c r="C41" s="13">
        <v>38</v>
      </c>
      <c r="D41" s="14" t="s">
        <v>164</v>
      </c>
      <c r="E41" s="15" t="s">
        <v>165</v>
      </c>
      <c r="F41" s="16">
        <v>1</v>
      </c>
      <c r="G41" s="15" t="s">
        <v>166</v>
      </c>
      <c r="H41" s="17" t="s">
        <v>163</v>
      </c>
      <c r="I41" s="166"/>
      <c r="J41" s="166"/>
      <c r="K41" s="175"/>
      <c r="L41" s="166"/>
      <c r="M41" s="166"/>
      <c r="N41" s="58"/>
      <c r="O41" s="166">
        <v>1</v>
      </c>
      <c r="P41" s="14" t="s">
        <v>36</v>
      </c>
      <c r="Q41" s="15" t="s">
        <v>36</v>
      </c>
    </row>
    <row r="42" spans="1:17" s="176" customFormat="1" ht="26.4" customHeight="1" x14ac:dyDescent="0.25">
      <c r="A42" s="208"/>
      <c r="B42" s="212"/>
      <c r="C42" s="13">
        <v>39</v>
      </c>
      <c r="D42" s="14" t="s">
        <v>167</v>
      </c>
      <c r="E42" s="15" t="s">
        <v>168</v>
      </c>
      <c r="F42" s="16">
        <v>4</v>
      </c>
      <c r="G42" s="15" t="s">
        <v>169</v>
      </c>
      <c r="H42" s="17" t="s">
        <v>170</v>
      </c>
      <c r="I42" s="16">
        <v>1</v>
      </c>
      <c r="J42" s="16"/>
      <c r="K42" s="18">
        <v>1</v>
      </c>
      <c r="L42" s="16">
        <v>1</v>
      </c>
      <c r="M42" s="16">
        <v>1</v>
      </c>
      <c r="N42" s="177">
        <f t="shared" si="1"/>
        <v>1</v>
      </c>
      <c r="O42" s="16">
        <v>2</v>
      </c>
      <c r="P42" s="206" t="s">
        <v>239</v>
      </c>
      <c r="Q42" s="15" t="s">
        <v>171</v>
      </c>
    </row>
    <row r="43" spans="1:17" s="176" customFormat="1" ht="20.399999999999999" x14ac:dyDescent="0.25">
      <c r="A43" s="208"/>
      <c r="B43" s="166" t="s">
        <v>172</v>
      </c>
      <c r="C43" s="13">
        <v>40</v>
      </c>
      <c r="D43" s="14" t="s">
        <v>173</v>
      </c>
      <c r="E43" s="15" t="s">
        <v>174</v>
      </c>
      <c r="F43" s="16">
        <v>1</v>
      </c>
      <c r="G43" s="15" t="s">
        <v>175</v>
      </c>
      <c r="H43" s="166" t="s">
        <v>176</v>
      </c>
      <c r="I43" s="166"/>
      <c r="J43" s="166"/>
      <c r="K43" s="175"/>
      <c r="L43" s="166"/>
      <c r="M43" s="166"/>
      <c r="N43" s="58"/>
      <c r="O43" s="166">
        <v>1</v>
      </c>
      <c r="P43" s="14" t="s">
        <v>36</v>
      </c>
      <c r="Q43" s="15" t="s">
        <v>36</v>
      </c>
    </row>
    <row r="44" spans="1:17" s="176" customFormat="1" ht="21" thickBot="1" x14ac:dyDescent="0.3">
      <c r="A44" s="221"/>
      <c r="B44" s="43" t="s">
        <v>177</v>
      </c>
      <c r="C44" s="44">
        <v>41</v>
      </c>
      <c r="D44" s="45" t="s">
        <v>178</v>
      </c>
      <c r="E44" s="46" t="s">
        <v>179</v>
      </c>
      <c r="F44" s="47">
        <v>3</v>
      </c>
      <c r="G44" s="46" t="s">
        <v>180</v>
      </c>
      <c r="H44" s="43" t="s">
        <v>170</v>
      </c>
      <c r="I44" s="181"/>
      <c r="J44" s="181"/>
      <c r="K44" s="184"/>
      <c r="L44" s="47">
        <v>1</v>
      </c>
      <c r="M44" s="47">
        <v>1</v>
      </c>
      <c r="N44" s="279">
        <f t="shared" si="1"/>
        <v>1</v>
      </c>
      <c r="O44" s="47">
        <v>2</v>
      </c>
      <c r="P44" s="45" t="s">
        <v>224</v>
      </c>
      <c r="Q44" s="15" t="s">
        <v>36</v>
      </c>
    </row>
    <row r="45" spans="1:17" ht="13.8" thickTop="1" x14ac:dyDescent="0.25"/>
    <row r="47" spans="1:17" x14ac:dyDescent="0.25">
      <c r="I47" s="188"/>
      <c r="J47" s="189"/>
    </row>
  </sheetData>
  <sheetProtection algorithmName="SHA-512" hashValue="7djv8tZFLgNOQ66C8YB2YhV7IA/gdZFIgTiFLsMp4cEi9/H2/bf5/czh5yA9Xgt6gpKAxB7XnVts42x8YFq7MA==" saltValue="yIZ4bcM2OnIBTUWZCFCGaQ==" spinCount="100000" sheet="1" objects="1" scenarios="1"/>
  <mergeCells count="14">
    <mergeCell ref="A40:A44"/>
    <mergeCell ref="B40:B42"/>
    <mergeCell ref="A19:A33"/>
    <mergeCell ref="B19:B25"/>
    <mergeCell ref="B26:B30"/>
    <mergeCell ref="B31:B33"/>
    <mergeCell ref="A34:A39"/>
    <mergeCell ref="B36:B38"/>
    <mergeCell ref="A1:Q1"/>
    <mergeCell ref="A4:A10"/>
    <mergeCell ref="B4:B6"/>
    <mergeCell ref="B8:B9"/>
    <mergeCell ref="A11:A18"/>
    <mergeCell ref="B11:B18"/>
  </mergeCells>
  <conditionalFormatting sqref="N42">
    <cfRule type="cellIs" dxfId="48" priority="40" operator="between">
      <formula>0%</formula>
      <formula>0.59</formula>
    </cfRule>
    <cfRule type="cellIs" dxfId="47" priority="41" operator="between">
      <formula>60%</formula>
      <formula>79%</formula>
    </cfRule>
    <cfRule type="cellIs" dxfId="46" priority="42" operator="between">
      <formula>80%</formula>
      <formula>100%</formula>
    </cfRule>
  </conditionalFormatting>
  <conditionalFormatting sqref="N36:N39">
    <cfRule type="cellIs" dxfId="45" priority="37" operator="between">
      <formula>0%</formula>
      <formula>0.59</formula>
    </cfRule>
    <cfRule type="cellIs" dxfId="44" priority="38" operator="between">
      <formula>60%</formula>
      <formula>79%</formula>
    </cfRule>
    <cfRule type="cellIs" dxfId="43" priority="39" operator="between">
      <formula>80%</formula>
      <formula>100%</formula>
    </cfRule>
  </conditionalFormatting>
  <conditionalFormatting sqref="N34">
    <cfRule type="cellIs" dxfId="42" priority="34" operator="between">
      <formula>0%</formula>
      <formula>0.59</formula>
    </cfRule>
    <cfRule type="cellIs" dxfId="41" priority="35" operator="between">
      <formula>60%</formula>
      <formula>79%</formula>
    </cfRule>
    <cfRule type="cellIs" dxfId="40" priority="36" operator="between">
      <formula>80%</formula>
      <formula>100%</formula>
    </cfRule>
  </conditionalFormatting>
  <conditionalFormatting sqref="N29">
    <cfRule type="cellIs" dxfId="39" priority="31" operator="between">
      <formula>0%</formula>
      <formula>0.59</formula>
    </cfRule>
    <cfRule type="cellIs" dxfId="38" priority="32" operator="between">
      <formula>60%</formula>
      <formula>79%</formula>
    </cfRule>
    <cfRule type="cellIs" dxfId="37" priority="33" operator="between">
      <formula>80%</formula>
      <formula>100%</formula>
    </cfRule>
  </conditionalFormatting>
  <conditionalFormatting sqref="N28">
    <cfRule type="cellIs" dxfId="36" priority="28" operator="between">
      <formula>0%</formula>
      <formula>0.59</formula>
    </cfRule>
    <cfRule type="cellIs" dxfId="35" priority="29" operator="between">
      <formula>60%</formula>
      <formula>79%</formula>
    </cfRule>
    <cfRule type="cellIs" dxfId="34" priority="30" operator="between">
      <formula>80%</formula>
      <formula>100%</formula>
    </cfRule>
  </conditionalFormatting>
  <conditionalFormatting sqref="N23:N25">
    <cfRule type="cellIs" dxfId="33" priority="25" operator="between">
      <formula>0%</formula>
      <formula>0.59</formula>
    </cfRule>
    <cfRule type="cellIs" dxfId="32" priority="26" operator="between">
      <formula>60%</formula>
      <formula>79%</formula>
    </cfRule>
    <cfRule type="cellIs" dxfId="31" priority="27" operator="between">
      <formula>80%</formula>
      <formula>100%</formula>
    </cfRule>
  </conditionalFormatting>
  <conditionalFormatting sqref="N19:N21">
    <cfRule type="cellIs" dxfId="30" priority="22" operator="between">
      <formula>0%</formula>
      <formula>0.59</formula>
    </cfRule>
    <cfRule type="cellIs" dxfId="29" priority="23" operator="between">
      <formula>60%</formula>
      <formula>79%</formula>
    </cfRule>
    <cfRule type="cellIs" dxfId="28" priority="24" operator="between">
      <formula>80%</formula>
      <formula>100%</formula>
    </cfRule>
  </conditionalFormatting>
  <conditionalFormatting sqref="N14:N15">
    <cfRule type="cellIs" dxfId="27" priority="16" operator="between">
      <formula>0%</formula>
      <formula>0.59</formula>
    </cfRule>
    <cfRule type="cellIs" dxfId="26" priority="17" operator="between">
      <formula>60%</formula>
      <formula>79%</formula>
    </cfRule>
    <cfRule type="cellIs" dxfId="25" priority="18" operator="between">
      <formula>80%</formula>
      <formula>100%</formula>
    </cfRule>
  </conditionalFormatting>
  <conditionalFormatting sqref="N8:N10">
    <cfRule type="cellIs" dxfId="24" priority="13" operator="between">
      <formula>0%</formula>
      <formula>0.59</formula>
    </cfRule>
    <cfRule type="cellIs" dxfId="23" priority="14" operator="between">
      <formula>60%</formula>
      <formula>79%</formula>
    </cfRule>
    <cfRule type="cellIs" dxfId="22" priority="15" operator="between">
      <formula>80%</formula>
      <formula>100%</formula>
    </cfRule>
  </conditionalFormatting>
  <conditionalFormatting sqref="N6">
    <cfRule type="cellIs" dxfId="21" priority="10" operator="between">
      <formula>0%</formula>
      <formula>0.59</formula>
    </cfRule>
    <cfRule type="cellIs" dxfId="20" priority="11" operator="between">
      <formula>60%</formula>
      <formula>79%</formula>
    </cfRule>
    <cfRule type="cellIs" dxfId="19" priority="12" operator="between">
      <formula>80%</formula>
      <formula>100%</formula>
    </cfRule>
  </conditionalFormatting>
  <conditionalFormatting sqref="N44">
    <cfRule type="cellIs" dxfId="18" priority="1" operator="between">
      <formula>0%</formula>
      <formula>0.59</formula>
    </cfRule>
    <cfRule type="cellIs" dxfId="17" priority="2" operator="between">
      <formula>60%</formula>
      <formula>79%</formula>
    </cfRule>
    <cfRule type="cellIs" dxfId="16" priority="3" operator="between">
      <formula>80%</formula>
      <formula>100%</formula>
    </cfRule>
  </conditionalFormatting>
  <hyperlinks>
    <hyperlink ref="P39" r:id="rId1"/>
    <hyperlink ref="P44" r:id="rId2"/>
  </hyperlinks>
  <pageMargins left="0.7" right="0.7" top="0.75" bottom="0.75" header="0.3" footer="0.3"/>
  <pageSetup paperSize="9" orientation="portrait" horizontalDpi="300" verticalDpi="3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000"/>
  <sheetViews>
    <sheetView showGridLines="0" topLeftCell="A6" zoomScale="80" zoomScaleNormal="80" workbookViewId="0">
      <pane xSplit="2" ySplit="6" topLeftCell="C12" activePane="bottomRight" state="frozen"/>
      <selection activeCell="A6" sqref="A6"/>
      <selection pane="topRight" activeCell="C6" sqref="C6"/>
      <selection pane="bottomLeft" activeCell="A12" sqref="A12"/>
      <selection pane="bottomRight" activeCell="G12" sqref="G12"/>
    </sheetView>
  </sheetViews>
  <sheetFormatPr baseColWidth="10" defaultColWidth="14.44140625" defaultRowHeight="15" customHeight="1" x14ac:dyDescent="0.3"/>
  <cols>
    <col min="1" max="1" width="2.33203125" style="38" customWidth="1"/>
    <col min="2" max="2" width="27" style="38" customWidth="1"/>
    <col min="3" max="3" width="11.44140625" style="38" customWidth="1"/>
    <col min="4" max="4" width="56.44140625" style="38" customWidth="1"/>
    <col min="5" max="5" width="8.109375" style="38" customWidth="1"/>
    <col min="6" max="6" width="7.5546875" style="38" customWidth="1"/>
    <col min="7" max="7" width="72.6640625" style="38" customWidth="1"/>
    <col min="8" max="8" width="40.5546875" style="38" customWidth="1"/>
    <col min="9" max="9" width="14" style="38" customWidth="1"/>
    <col min="10" max="10" width="65.33203125" style="38" customWidth="1"/>
    <col min="11" max="11" width="13" style="38" customWidth="1"/>
    <col min="12" max="12" width="19.88671875" style="38" customWidth="1"/>
    <col min="13" max="13" width="10" style="38" customWidth="1"/>
    <col min="14" max="17" width="11.44140625" style="38" customWidth="1"/>
    <col min="18" max="18" width="28.44140625" style="38" customWidth="1"/>
    <col min="19" max="24" width="11.44140625" style="38" customWidth="1"/>
    <col min="25" max="25" width="22.44140625" style="38" customWidth="1"/>
    <col min="26" max="26" width="39.33203125" style="38" customWidth="1"/>
    <col min="27" max="27" width="28.44140625" style="38" customWidth="1"/>
    <col min="28" max="28" width="37.5546875" style="38" customWidth="1"/>
    <col min="29" max="29" width="11.44140625" style="38" customWidth="1"/>
    <col min="30" max="30" width="18.44140625" style="38" customWidth="1"/>
    <col min="31" max="31" width="22.109375" style="38" customWidth="1"/>
    <col min="32" max="32" width="26" style="38" customWidth="1"/>
    <col min="33" max="33" width="20.77734375" style="143" customWidth="1" collapsed="1"/>
    <col min="34" max="34" width="43.44140625" style="72" customWidth="1" collapsed="1"/>
    <col min="35" max="35" width="9.5546875" style="70" customWidth="1" collapsed="1"/>
    <col min="36" max="36" width="9.5546875" style="71" customWidth="1" collapsed="1"/>
    <col min="37" max="37" width="12.6640625" style="142" hidden="1" customWidth="1" collapsed="1"/>
    <col min="38" max="39" width="9" style="142" hidden="1" customWidth="1" collapsed="1"/>
    <col min="40" max="40" width="12.5546875" style="142" customWidth="1" collapsed="1"/>
    <col min="41" max="42" width="9" style="142" customWidth="1" collapsed="1"/>
    <col min="43" max="43" width="11.33203125" style="142" customWidth="1" collapsed="1"/>
    <col min="44" max="44" width="11" style="142" customWidth="1" collapsed="1"/>
    <col min="45" max="45" width="49.33203125" style="72" customWidth="1" collapsed="1"/>
    <col min="46" max="16384" width="14.44140625" style="38"/>
  </cols>
  <sheetData>
    <row r="1" spans="1:45" ht="33" hidden="1" customHeight="1" x14ac:dyDescent="0.3">
      <c r="A1" s="65"/>
      <c r="B1" s="66"/>
      <c r="C1" s="66"/>
      <c r="D1" s="67"/>
      <c r="E1" s="66"/>
      <c r="F1" s="66"/>
      <c r="G1" s="67"/>
      <c r="H1" s="67"/>
      <c r="I1" s="67"/>
      <c r="J1" s="67"/>
      <c r="K1" s="67"/>
      <c r="L1" s="67"/>
      <c r="M1" s="67"/>
      <c r="N1" s="67"/>
      <c r="O1" s="67"/>
      <c r="P1" s="67"/>
      <c r="Q1" s="67"/>
      <c r="R1" s="67"/>
      <c r="S1" s="66"/>
      <c r="T1" s="66"/>
      <c r="U1" s="66"/>
      <c r="V1" s="67"/>
      <c r="W1" s="67"/>
      <c r="X1" s="67"/>
      <c r="Y1" s="67"/>
      <c r="Z1" s="67"/>
      <c r="AA1" s="66"/>
      <c r="AB1" s="66"/>
      <c r="AC1" s="66"/>
      <c r="AD1" s="66"/>
      <c r="AE1" s="66"/>
      <c r="AF1" s="67"/>
      <c r="AG1" s="68"/>
      <c r="AH1" s="69"/>
      <c r="AK1" s="70"/>
      <c r="AL1" s="70"/>
      <c r="AM1" s="70"/>
      <c r="AN1" s="70"/>
      <c r="AO1" s="70"/>
      <c r="AP1" s="70"/>
      <c r="AQ1" s="70"/>
      <c r="AR1" s="70"/>
    </row>
    <row r="2" spans="1:45" hidden="1" thickBot="1" x14ac:dyDescent="0.35">
      <c r="B2" s="245"/>
      <c r="C2" s="246"/>
      <c r="D2" s="247"/>
      <c r="E2" s="254" t="s">
        <v>240</v>
      </c>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6"/>
      <c r="AF2" s="73" t="s">
        <v>241</v>
      </c>
      <c r="AG2" s="74"/>
      <c r="AH2" s="75"/>
      <c r="AI2" s="76"/>
      <c r="AJ2" s="77"/>
      <c r="AK2" s="76"/>
      <c r="AL2" s="76"/>
      <c r="AM2" s="76"/>
      <c r="AN2" s="76"/>
      <c r="AO2" s="76"/>
      <c r="AP2" s="76"/>
      <c r="AQ2" s="76"/>
      <c r="AR2" s="76"/>
    </row>
    <row r="3" spans="1:45" hidden="1" thickBot="1" x14ac:dyDescent="0.35">
      <c r="B3" s="248"/>
      <c r="C3" s="249"/>
      <c r="D3" s="250"/>
      <c r="E3" s="257"/>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58"/>
      <c r="AF3" s="73" t="s">
        <v>242</v>
      </c>
      <c r="AG3" s="74"/>
      <c r="AH3" s="75"/>
      <c r="AI3" s="76"/>
      <c r="AJ3" s="77"/>
      <c r="AK3" s="76"/>
      <c r="AL3" s="76"/>
      <c r="AM3" s="76"/>
      <c r="AN3" s="76"/>
      <c r="AO3" s="76"/>
      <c r="AP3" s="76"/>
      <c r="AQ3" s="76"/>
      <c r="AR3" s="76"/>
    </row>
    <row r="4" spans="1:45" ht="24.75" hidden="1" customHeight="1" x14ac:dyDescent="0.3">
      <c r="B4" s="248"/>
      <c r="C4" s="249"/>
      <c r="D4" s="250"/>
      <c r="E4" s="257"/>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58"/>
      <c r="AF4" s="78" t="s">
        <v>243</v>
      </c>
      <c r="AG4" s="74"/>
      <c r="AH4" s="75"/>
      <c r="AI4" s="76"/>
      <c r="AJ4" s="77"/>
      <c r="AK4" s="76"/>
      <c r="AL4" s="76"/>
      <c r="AM4" s="76"/>
      <c r="AN4" s="76"/>
      <c r="AO4" s="76"/>
      <c r="AP4" s="76"/>
      <c r="AQ4" s="76"/>
      <c r="AR4" s="76"/>
    </row>
    <row r="5" spans="1:45" hidden="1" thickBot="1" x14ac:dyDescent="0.35">
      <c r="B5" s="251"/>
      <c r="C5" s="252"/>
      <c r="D5" s="253"/>
      <c r="E5" s="259"/>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1"/>
      <c r="AF5" s="79" t="s">
        <v>244</v>
      </c>
      <c r="AG5" s="74"/>
      <c r="AH5" s="75"/>
      <c r="AI5" s="76"/>
      <c r="AJ5" s="77"/>
      <c r="AK5" s="76"/>
      <c r="AL5" s="76"/>
      <c r="AM5" s="76"/>
      <c r="AN5" s="76"/>
      <c r="AO5" s="76"/>
      <c r="AP5" s="76"/>
      <c r="AQ5" s="76"/>
      <c r="AR5" s="76"/>
    </row>
    <row r="6" spans="1:45" ht="14.4" x14ac:dyDescent="0.3">
      <c r="B6" s="66"/>
      <c r="C6" s="66"/>
      <c r="D6" s="67"/>
      <c r="E6" s="66"/>
      <c r="F6" s="66"/>
      <c r="G6" s="67"/>
      <c r="H6" s="67"/>
      <c r="I6" s="67"/>
      <c r="J6" s="67"/>
      <c r="K6" s="67"/>
      <c r="L6" s="67"/>
      <c r="M6" s="67"/>
      <c r="N6" s="67"/>
      <c r="O6" s="67"/>
      <c r="P6" s="67"/>
      <c r="Q6" s="67"/>
      <c r="R6" s="67"/>
      <c r="S6" s="66"/>
      <c r="T6" s="66"/>
      <c r="U6" s="66"/>
      <c r="V6" s="67"/>
      <c r="W6" s="67"/>
      <c r="X6" s="67"/>
      <c r="Y6" s="67"/>
      <c r="Z6" s="67"/>
      <c r="AA6" s="66"/>
      <c r="AB6" s="66"/>
      <c r="AC6" s="66"/>
      <c r="AD6" s="66"/>
      <c r="AE6" s="66"/>
      <c r="AF6" s="67"/>
      <c r="AG6" s="68"/>
      <c r="AH6" s="69"/>
      <c r="AK6" s="70"/>
      <c r="AL6" s="70"/>
      <c r="AM6" s="70"/>
      <c r="AN6" s="70"/>
      <c r="AO6" s="70"/>
      <c r="AP6" s="70"/>
      <c r="AQ6" s="70"/>
      <c r="AR6" s="70"/>
    </row>
    <row r="7" spans="1:45" ht="48.75" customHeight="1" x14ac:dyDescent="0.3">
      <c r="B7" s="262"/>
      <c r="C7" s="264" t="s">
        <v>245</v>
      </c>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6"/>
      <c r="AG7" s="80"/>
      <c r="AH7" s="69"/>
      <c r="AK7" s="70"/>
      <c r="AL7" s="70"/>
      <c r="AM7" s="70"/>
      <c r="AN7" s="70"/>
      <c r="AO7" s="70"/>
      <c r="AP7" s="70"/>
      <c r="AQ7" s="70"/>
      <c r="AR7" s="70"/>
    </row>
    <row r="8" spans="1:45" ht="20.25" customHeight="1" x14ac:dyDescent="0.3">
      <c r="B8" s="263"/>
      <c r="C8" s="267" t="s">
        <v>246</v>
      </c>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5"/>
      <c r="AG8" s="81"/>
      <c r="AH8" s="69"/>
      <c r="AK8" s="70"/>
      <c r="AL8" s="70"/>
      <c r="AM8" s="70"/>
      <c r="AN8" s="70"/>
      <c r="AO8" s="70"/>
      <c r="AP8" s="70"/>
      <c r="AQ8" s="70"/>
      <c r="AR8" s="70"/>
    </row>
    <row r="9" spans="1:45" ht="16.5" customHeight="1" x14ac:dyDescent="0.3">
      <c r="B9" s="82"/>
      <c r="C9" s="82"/>
      <c r="D9" s="82"/>
      <c r="E9" s="233" t="s">
        <v>247</v>
      </c>
      <c r="F9" s="234"/>
      <c r="G9" s="234"/>
      <c r="H9" s="234"/>
      <c r="I9" s="234"/>
      <c r="J9" s="235"/>
      <c r="K9" s="82"/>
      <c r="L9" s="233" t="s">
        <v>248</v>
      </c>
      <c r="M9" s="234"/>
      <c r="N9" s="234"/>
      <c r="O9" s="234"/>
      <c r="P9" s="234"/>
      <c r="Q9" s="235"/>
      <c r="R9" s="233" t="s">
        <v>249</v>
      </c>
      <c r="S9" s="234"/>
      <c r="T9" s="234"/>
      <c r="U9" s="234"/>
      <c r="V9" s="234"/>
      <c r="W9" s="234"/>
      <c r="X9" s="234"/>
      <c r="Y9" s="235"/>
      <c r="Z9" s="233" t="s">
        <v>250</v>
      </c>
      <c r="AA9" s="234"/>
      <c r="AB9" s="234"/>
      <c r="AC9" s="234"/>
      <c r="AD9" s="234"/>
      <c r="AE9" s="234"/>
      <c r="AF9" s="235"/>
      <c r="AG9" s="236" t="s">
        <v>251</v>
      </c>
      <c r="AH9" s="238" t="s">
        <v>252</v>
      </c>
      <c r="AI9" s="239"/>
      <c r="AJ9" s="239"/>
      <c r="AK9" s="239"/>
      <c r="AL9" s="239"/>
      <c r="AM9" s="239"/>
      <c r="AN9" s="239"/>
      <c r="AO9" s="239"/>
      <c r="AP9" s="239"/>
      <c r="AQ9" s="239"/>
      <c r="AR9" s="239"/>
      <c r="AS9" s="239"/>
    </row>
    <row r="10" spans="1:45" ht="46.2" customHeight="1" x14ac:dyDescent="0.3">
      <c r="B10" s="83"/>
      <c r="C10" s="83"/>
      <c r="D10" s="83"/>
      <c r="E10" s="83"/>
      <c r="F10" s="83"/>
      <c r="G10" s="84"/>
      <c r="H10" s="84"/>
      <c r="I10" s="84"/>
      <c r="J10" s="84"/>
      <c r="K10" s="84"/>
      <c r="L10" s="240" t="s">
        <v>253</v>
      </c>
      <c r="M10" s="241"/>
      <c r="N10" s="241"/>
      <c r="O10" s="241"/>
      <c r="P10" s="241"/>
      <c r="Q10" s="242"/>
      <c r="R10" s="84"/>
      <c r="S10" s="84"/>
      <c r="T10" s="240" t="s">
        <v>254</v>
      </c>
      <c r="U10" s="241"/>
      <c r="V10" s="241"/>
      <c r="W10" s="241"/>
      <c r="X10" s="241"/>
      <c r="Y10" s="242"/>
      <c r="Z10" s="83"/>
      <c r="AA10" s="83"/>
      <c r="AB10" s="83"/>
      <c r="AC10" s="83"/>
      <c r="AD10" s="83"/>
      <c r="AE10" s="83"/>
      <c r="AF10" s="84"/>
      <c r="AG10" s="236"/>
      <c r="AH10" s="243" t="s">
        <v>190</v>
      </c>
      <c r="AI10" s="244" t="s">
        <v>255</v>
      </c>
      <c r="AJ10" s="244"/>
      <c r="AK10" s="226" t="s">
        <v>256</v>
      </c>
      <c r="AL10" s="227"/>
      <c r="AM10" s="228"/>
      <c r="AN10" s="226" t="s">
        <v>257</v>
      </c>
      <c r="AO10" s="227"/>
      <c r="AP10" s="228"/>
      <c r="AQ10" s="226" t="s">
        <v>258</v>
      </c>
      <c r="AR10" s="228"/>
      <c r="AS10" s="229" t="s">
        <v>259</v>
      </c>
    </row>
    <row r="11" spans="1:45" ht="43.2" x14ac:dyDescent="0.3">
      <c r="B11" s="83" t="s">
        <v>260</v>
      </c>
      <c r="C11" s="83" t="s">
        <v>261</v>
      </c>
      <c r="D11" s="83" t="s">
        <v>262</v>
      </c>
      <c r="E11" s="83" t="s">
        <v>263</v>
      </c>
      <c r="F11" s="83" t="s">
        <v>264</v>
      </c>
      <c r="G11" s="83" t="s">
        <v>265</v>
      </c>
      <c r="H11" s="83" t="s">
        <v>266</v>
      </c>
      <c r="I11" s="83" t="s">
        <v>267</v>
      </c>
      <c r="J11" s="83" t="s">
        <v>268</v>
      </c>
      <c r="K11" s="83" t="s">
        <v>269</v>
      </c>
      <c r="L11" s="83" t="s">
        <v>270</v>
      </c>
      <c r="M11" s="83" t="s">
        <v>271</v>
      </c>
      <c r="N11" s="83" t="s">
        <v>272</v>
      </c>
      <c r="O11" s="83" t="s">
        <v>273</v>
      </c>
      <c r="P11" s="83" t="s">
        <v>274</v>
      </c>
      <c r="Q11" s="83" t="s">
        <v>275</v>
      </c>
      <c r="R11" s="83" t="s">
        <v>276</v>
      </c>
      <c r="S11" s="83" t="s">
        <v>277</v>
      </c>
      <c r="T11" s="83" t="s">
        <v>270</v>
      </c>
      <c r="U11" s="83" t="s">
        <v>271</v>
      </c>
      <c r="V11" s="83" t="s">
        <v>272</v>
      </c>
      <c r="W11" s="83" t="s">
        <v>273</v>
      </c>
      <c r="X11" s="83" t="s">
        <v>275</v>
      </c>
      <c r="Y11" s="83" t="s">
        <v>278</v>
      </c>
      <c r="Z11" s="83" t="s">
        <v>279</v>
      </c>
      <c r="AA11" s="83" t="s">
        <v>280</v>
      </c>
      <c r="AB11" s="83" t="s">
        <v>281</v>
      </c>
      <c r="AC11" s="83" t="s">
        <v>282</v>
      </c>
      <c r="AD11" s="83" t="s">
        <v>283</v>
      </c>
      <c r="AE11" s="83" t="s">
        <v>284</v>
      </c>
      <c r="AF11" s="83" t="s">
        <v>285</v>
      </c>
      <c r="AG11" s="237"/>
      <c r="AH11" s="237"/>
      <c r="AI11" s="85" t="s">
        <v>286</v>
      </c>
      <c r="AJ11" s="86" t="s">
        <v>287</v>
      </c>
      <c r="AK11" s="87" t="s">
        <v>288</v>
      </c>
      <c r="AL11" s="87" t="s">
        <v>286</v>
      </c>
      <c r="AM11" s="87" t="s">
        <v>287</v>
      </c>
      <c r="AN11" s="87" t="s">
        <v>288</v>
      </c>
      <c r="AO11" s="87" t="s">
        <v>286</v>
      </c>
      <c r="AP11" s="87" t="s">
        <v>287</v>
      </c>
      <c r="AQ11" s="87" t="s">
        <v>286</v>
      </c>
      <c r="AR11" s="87" t="s">
        <v>287</v>
      </c>
      <c r="AS11" s="230"/>
    </row>
    <row r="12" spans="1:45" ht="86.4" x14ac:dyDescent="0.3">
      <c r="B12" s="88" t="s">
        <v>289</v>
      </c>
      <c r="C12" s="88" t="s">
        <v>290</v>
      </c>
      <c r="D12" s="89" t="s">
        <v>291</v>
      </c>
      <c r="E12" s="88">
        <v>1</v>
      </c>
      <c r="F12" s="88" t="s">
        <v>292</v>
      </c>
      <c r="G12" s="89" t="s">
        <v>293</v>
      </c>
      <c r="H12" s="89" t="s">
        <v>294</v>
      </c>
      <c r="I12" s="88" t="s">
        <v>295</v>
      </c>
      <c r="J12" s="89" t="s">
        <v>296</v>
      </c>
      <c r="K12" s="89" t="s">
        <v>297</v>
      </c>
      <c r="L12" s="88" t="s">
        <v>298</v>
      </c>
      <c r="M12" s="88">
        <v>3</v>
      </c>
      <c r="N12" s="88" t="s">
        <v>299</v>
      </c>
      <c r="O12" s="88">
        <v>3</v>
      </c>
      <c r="P12" s="90" t="s">
        <v>300</v>
      </c>
      <c r="Q12" s="88" t="s">
        <v>301</v>
      </c>
      <c r="R12" s="89" t="s">
        <v>302</v>
      </c>
      <c r="S12" s="88" t="s">
        <v>303</v>
      </c>
      <c r="T12" s="88" t="s">
        <v>304</v>
      </c>
      <c r="U12" s="88">
        <v>1</v>
      </c>
      <c r="V12" s="88" t="s">
        <v>299</v>
      </c>
      <c r="W12" s="88">
        <v>3</v>
      </c>
      <c r="X12" s="88" t="s">
        <v>305</v>
      </c>
      <c r="Y12" s="90" t="s">
        <v>306</v>
      </c>
      <c r="Z12" s="89" t="s">
        <v>307</v>
      </c>
      <c r="AA12" s="88" t="s">
        <v>308</v>
      </c>
      <c r="AB12" s="88" t="s">
        <v>309</v>
      </c>
      <c r="AC12" s="91">
        <v>1</v>
      </c>
      <c r="AD12" s="91" t="s">
        <v>310</v>
      </c>
      <c r="AE12" s="92">
        <v>43864</v>
      </c>
      <c r="AF12" s="88" t="s">
        <v>170</v>
      </c>
      <c r="AG12" s="291">
        <v>1</v>
      </c>
      <c r="AH12" s="288" t="s">
        <v>997</v>
      </c>
      <c r="AI12" s="93">
        <v>1</v>
      </c>
      <c r="AJ12" s="94"/>
      <c r="AK12" s="93"/>
      <c r="AL12" s="93"/>
      <c r="AM12" s="93" t="s">
        <v>312</v>
      </c>
      <c r="AN12" s="93"/>
      <c r="AO12" s="93">
        <v>1</v>
      </c>
      <c r="AP12" s="93"/>
      <c r="AQ12" s="93">
        <v>1</v>
      </c>
      <c r="AR12" s="93"/>
      <c r="AS12" s="95"/>
    </row>
    <row r="13" spans="1:45" ht="72" x14ac:dyDescent="0.3">
      <c r="B13" s="88" t="s">
        <v>314</v>
      </c>
      <c r="C13" s="88" t="s">
        <v>315</v>
      </c>
      <c r="D13" s="89" t="s">
        <v>316</v>
      </c>
      <c r="E13" s="88">
        <v>2</v>
      </c>
      <c r="F13" s="88" t="s">
        <v>317</v>
      </c>
      <c r="G13" s="89" t="s">
        <v>318</v>
      </c>
      <c r="H13" s="89" t="s">
        <v>319</v>
      </c>
      <c r="I13" s="88" t="s">
        <v>320</v>
      </c>
      <c r="J13" s="89" t="s">
        <v>321</v>
      </c>
      <c r="K13" s="89" t="s">
        <v>297</v>
      </c>
      <c r="L13" s="88" t="s">
        <v>304</v>
      </c>
      <c r="M13" s="88">
        <v>1</v>
      </c>
      <c r="N13" s="88" t="s">
        <v>322</v>
      </c>
      <c r="O13" s="88">
        <v>4</v>
      </c>
      <c r="P13" s="90" t="s">
        <v>323</v>
      </c>
      <c r="Q13" s="88" t="s">
        <v>301</v>
      </c>
      <c r="R13" s="89" t="s">
        <v>324</v>
      </c>
      <c r="S13" s="88" t="s">
        <v>303</v>
      </c>
      <c r="T13" s="88" t="s">
        <v>325</v>
      </c>
      <c r="U13" s="88">
        <v>1</v>
      </c>
      <c r="V13" s="88" t="s">
        <v>322</v>
      </c>
      <c r="W13" s="88">
        <v>4</v>
      </c>
      <c r="X13" s="88" t="s">
        <v>301</v>
      </c>
      <c r="Y13" s="90" t="s">
        <v>326</v>
      </c>
      <c r="Z13" s="89" t="s">
        <v>327</v>
      </c>
      <c r="AA13" s="88" t="s">
        <v>328</v>
      </c>
      <c r="AB13" s="88" t="s">
        <v>329</v>
      </c>
      <c r="AC13" s="91">
        <v>1</v>
      </c>
      <c r="AD13" s="91" t="s">
        <v>310</v>
      </c>
      <c r="AE13" s="287">
        <v>43880</v>
      </c>
      <c r="AF13" s="88" t="s">
        <v>102</v>
      </c>
      <c r="AG13" s="96">
        <v>1</v>
      </c>
      <c r="AH13" s="97" t="s">
        <v>330</v>
      </c>
      <c r="AI13" s="93">
        <v>1</v>
      </c>
      <c r="AJ13" s="94"/>
      <c r="AK13" s="93"/>
      <c r="AL13" s="93"/>
      <c r="AM13" s="93"/>
      <c r="AN13" s="93"/>
      <c r="AO13" s="93">
        <v>1</v>
      </c>
      <c r="AP13" s="93"/>
      <c r="AQ13" s="93">
        <v>1</v>
      </c>
      <c r="AR13" s="93"/>
      <c r="AS13" s="95"/>
    </row>
    <row r="14" spans="1:45" ht="43.2" x14ac:dyDescent="0.3">
      <c r="B14" s="88" t="s">
        <v>314</v>
      </c>
      <c r="C14" s="88" t="s">
        <v>315</v>
      </c>
      <c r="D14" s="89" t="s">
        <v>316</v>
      </c>
      <c r="E14" s="88">
        <v>58</v>
      </c>
      <c r="F14" s="88" t="s">
        <v>331</v>
      </c>
      <c r="G14" s="89" t="s">
        <v>332</v>
      </c>
      <c r="H14" s="89" t="s">
        <v>333</v>
      </c>
      <c r="I14" s="88" t="s">
        <v>320</v>
      </c>
      <c r="J14" s="98" t="s">
        <v>334</v>
      </c>
      <c r="K14" s="89" t="s">
        <v>297</v>
      </c>
      <c r="L14" s="88" t="s">
        <v>304</v>
      </c>
      <c r="M14" s="88">
        <v>1</v>
      </c>
      <c r="N14" s="88" t="s">
        <v>322</v>
      </c>
      <c r="O14" s="88">
        <v>4</v>
      </c>
      <c r="P14" s="90" t="s">
        <v>335</v>
      </c>
      <c r="Q14" s="88" t="s">
        <v>301</v>
      </c>
      <c r="R14" s="89" t="s">
        <v>336</v>
      </c>
      <c r="S14" s="88" t="s">
        <v>337</v>
      </c>
      <c r="T14" s="88" t="s">
        <v>325</v>
      </c>
      <c r="U14" s="88">
        <v>1</v>
      </c>
      <c r="V14" s="88" t="s">
        <v>322</v>
      </c>
      <c r="W14" s="88">
        <v>4</v>
      </c>
      <c r="X14" s="88" t="s">
        <v>301</v>
      </c>
      <c r="Y14" s="90" t="s">
        <v>326</v>
      </c>
      <c r="Z14" s="89" t="s">
        <v>338</v>
      </c>
      <c r="AA14" s="88" t="s">
        <v>339</v>
      </c>
      <c r="AB14" s="88" t="s">
        <v>340</v>
      </c>
      <c r="AC14" s="91">
        <v>1</v>
      </c>
      <c r="AD14" s="91" t="s">
        <v>310</v>
      </c>
      <c r="AE14" s="92">
        <v>43922</v>
      </c>
      <c r="AF14" s="88" t="s">
        <v>102</v>
      </c>
      <c r="AG14" s="99">
        <v>1</v>
      </c>
      <c r="AH14" s="100" t="s">
        <v>341</v>
      </c>
      <c r="AI14" s="93">
        <v>1</v>
      </c>
      <c r="AJ14" s="94"/>
      <c r="AK14" s="93"/>
      <c r="AL14" s="93"/>
      <c r="AM14" s="93"/>
      <c r="AN14" s="93"/>
      <c r="AO14" s="93">
        <v>1</v>
      </c>
      <c r="AP14" s="93"/>
      <c r="AQ14" s="93">
        <v>1</v>
      </c>
      <c r="AR14" s="93"/>
      <c r="AS14" s="95"/>
    </row>
    <row r="15" spans="1:45" ht="86.4" x14ac:dyDescent="0.3">
      <c r="B15" s="88" t="s">
        <v>342</v>
      </c>
      <c r="C15" s="88" t="s">
        <v>343</v>
      </c>
      <c r="D15" s="89" t="s">
        <v>344</v>
      </c>
      <c r="E15" s="88">
        <v>3</v>
      </c>
      <c r="F15" s="88" t="s">
        <v>345</v>
      </c>
      <c r="G15" s="89" t="s">
        <v>346</v>
      </c>
      <c r="H15" s="89" t="s">
        <v>347</v>
      </c>
      <c r="I15" s="88" t="s">
        <v>300</v>
      </c>
      <c r="J15" s="89" t="s">
        <v>348</v>
      </c>
      <c r="K15" s="89" t="s">
        <v>297</v>
      </c>
      <c r="L15" s="88" t="s">
        <v>304</v>
      </c>
      <c r="M15" s="88">
        <v>1</v>
      </c>
      <c r="N15" s="88" t="s">
        <v>349</v>
      </c>
      <c r="O15" s="88">
        <v>5</v>
      </c>
      <c r="P15" s="90" t="s">
        <v>323</v>
      </c>
      <c r="Q15" s="88" t="s">
        <v>350</v>
      </c>
      <c r="R15" s="89" t="s">
        <v>351</v>
      </c>
      <c r="S15" s="88" t="s">
        <v>303</v>
      </c>
      <c r="T15" s="88" t="s">
        <v>325</v>
      </c>
      <c r="U15" s="88">
        <v>1</v>
      </c>
      <c r="V15" s="88" t="s">
        <v>322</v>
      </c>
      <c r="W15" s="88">
        <v>4</v>
      </c>
      <c r="X15" s="88" t="s">
        <v>301</v>
      </c>
      <c r="Y15" s="90" t="s">
        <v>326</v>
      </c>
      <c r="Z15" s="98" t="s">
        <v>352</v>
      </c>
      <c r="AA15" s="89" t="s">
        <v>353</v>
      </c>
      <c r="AB15" s="88" t="s">
        <v>354</v>
      </c>
      <c r="AC15" s="91">
        <v>1</v>
      </c>
      <c r="AD15" s="88" t="s">
        <v>355</v>
      </c>
      <c r="AE15" s="92">
        <v>44196</v>
      </c>
      <c r="AF15" s="88" t="s">
        <v>356</v>
      </c>
      <c r="AG15" s="99">
        <v>1</v>
      </c>
      <c r="AH15" s="97" t="s">
        <v>357</v>
      </c>
      <c r="AI15" s="93">
        <v>1</v>
      </c>
      <c r="AJ15" s="94"/>
      <c r="AK15" s="93"/>
      <c r="AL15" s="93"/>
      <c r="AM15" s="93"/>
      <c r="AN15" s="93"/>
      <c r="AO15" s="93">
        <v>1</v>
      </c>
      <c r="AP15" s="93"/>
      <c r="AQ15" s="93">
        <v>1</v>
      </c>
      <c r="AR15" s="93"/>
      <c r="AS15" s="95"/>
    </row>
    <row r="16" spans="1:45" ht="72" x14ac:dyDescent="0.3">
      <c r="B16" s="88" t="s">
        <v>342</v>
      </c>
      <c r="C16" s="88" t="s">
        <v>343</v>
      </c>
      <c r="D16" s="89" t="s">
        <v>344</v>
      </c>
      <c r="E16" s="88">
        <v>4</v>
      </c>
      <c r="F16" s="88" t="s">
        <v>358</v>
      </c>
      <c r="G16" s="89" t="s">
        <v>359</v>
      </c>
      <c r="H16" s="89" t="s">
        <v>360</v>
      </c>
      <c r="I16" s="88" t="s">
        <v>323</v>
      </c>
      <c r="J16" s="89" t="s">
        <v>361</v>
      </c>
      <c r="K16" s="89" t="s">
        <v>297</v>
      </c>
      <c r="L16" s="88" t="s">
        <v>304</v>
      </c>
      <c r="M16" s="88">
        <v>1</v>
      </c>
      <c r="N16" s="88" t="s">
        <v>349</v>
      </c>
      <c r="O16" s="88">
        <v>5</v>
      </c>
      <c r="P16" s="90" t="s">
        <v>323</v>
      </c>
      <c r="Q16" s="88" t="s">
        <v>301</v>
      </c>
      <c r="R16" s="89" t="s">
        <v>362</v>
      </c>
      <c r="S16" s="88" t="s">
        <v>303</v>
      </c>
      <c r="T16" s="88" t="s">
        <v>304</v>
      </c>
      <c r="U16" s="88">
        <v>1</v>
      </c>
      <c r="V16" s="88" t="s">
        <v>304</v>
      </c>
      <c r="W16" s="88">
        <v>1</v>
      </c>
      <c r="X16" s="88" t="s">
        <v>350</v>
      </c>
      <c r="Y16" s="90" t="s">
        <v>363</v>
      </c>
      <c r="Z16" s="98" t="s">
        <v>364</v>
      </c>
      <c r="AA16" s="89" t="s">
        <v>365</v>
      </c>
      <c r="AB16" s="88" t="s">
        <v>366</v>
      </c>
      <c r="AC16" s="91">
        <v>1</v>
      </c>
      <c r="AD16" s="88" t="s">
        <v>367</v>
      </c>
      <c r="AE16" s="88" t="s">
        <v>368</v>
      </c>
      <c r="AF16" s="88" t="s">
        <v>356</v>
      </c>
      <c r="AG16" s="99">
        <v>1</v>
      </c>
      <c r="AH16" s="97" t="s">
        <v>369</v>
      </c>
      <c r="AI16" s="93">
        <v>1</v>
      </c>
      <c r="AJ16" s="94"/>
      <c r="AK16" s="93"/>
      <c r="AL16" s="93"/>
      <c r="AM16" s="93"/>
      <c r="AN16" s="93"/>
      <c r="AO16" s="93">
        <v>1</v>
      </c>
      <c r="AP16" s="93"/>
      <c r="AQ16" s="93">
        <v>1</v>
      </c>
      <c r="AR16" s="93"/>
      <c r="AS16" s="95"/>
    </row>
    <row r="17" spans="1:45" ht="86.4" x14ac:dyDescent="0.3">
      <c r="A17" s="65" t="s">
        <v>370</v>
      </c>
      <c r="B17" s="88" t="s">
        <v>342</v>
      </c>
      <c r="C17" s="88" t="s">
        <v>343</v>
      </c>
      <c r="D17" s="89" t="s">
        <v>344</v>
      </c>
      <c r="E17" s="88">
        <v>5</v>
      </c>
      <c r="F17" s="88" t="s">
        <v>371</v>
      </c>
      <c r="G17" s="89" t="s">
        <v>372</v>
      </c>
      <c r="H17" s="89" t="s">
        <v>373</v>
      </c>
      <c r="I17" s="88" t="s">
        <v>374</v>
      </c>
      <c r="J17" s="89" t="s">
        <v>375</v>
      </c>
      <c r="K17" s="89" t="s">
        <v>297</v>
      </c>
      <c r="L17" s="88" t="s">
        <v>304</v>
      </c>
      <c r="M17" s="88">
        <v>1</v>
      </c>
      <c r="N17" s="88" t="s">
        <v>322</v>
      </c>
      <c r="O17" s="88">
        <v>4</v>
      </c>
      <c r="P17" s="90" t="s">
        <v>300</v>
      </c>
      <c r="Q17" s="88" t="s">
        <v>350</v>
      </c>
      <c r="R17" s="89" t="s">
        <v>376</v>
      </c>
      <c r="S17" s="88" t="s">
        <v>303</v>
      </c>
      <c r="T17" s="88" t="s">
        <v>304</v>
      </c>
      <c r="U17" s="88">
        <v>1</v>
      </c>
      <c r="V17" s="88" t="s">
        <v>299</v>
      </c>
      <c r="W17" s="88">
        <v>3</v>
      </c>
      <c r="X17" s="88" t="s">
        <v>350</v>
      </c>
      <c r="Y17" s="90" t="s">
        <v>326</v>
      </c>
      <c r="Z17" s="98" t="s">
        <v>377</v>
      </c>
      <c r="AA17" s="89" t="s">
        <v>378</v>
      </c>
      <c r="AB17" s="88" t="s">
        <v>379</v>
      </c>
      <c r="AC17" s="91">
        <v>1</v>
      </c>
      <c r="AD17" s="91" t="s">
        <v>380</v>
      </c>
      <c r="AE17" s="92">
        <v>44137</v>
      </c>
      <c r="AF17" s="88" t="s">
        <v>356</v>
      </c>
      <c r="AG17" s="99">
        <v>1</v>
      </c>
      <c r="AH17" s="97" t="s">
        <v>381</v>
      </c>
      <c r="AI17" s="93">
        <v>1</v>
      </c>
      <c r="AJ17" s="94"/>
      <c r="AK17" s="93"/>
      <c r="AL17" s="93"/>
      <c r="AM17" s="93"/>
      <c r="AN17" s="93"/>
      <c r="AO17" s="93">
        <v>1</v>
      </c>
      <c r="AP17" s="93"/>
      <c r="AQ17" s="93">
        <v>1</v>
      </c>
      <c r="AR17" s="93"/>
      <c r="AS17" s="95"/>
    </row>
    <row r="18" spans="1:45" ht="72" x14ac:dyDescent="0.3">
      <c r="B18" s="88" t="s">
        <v>342</v>
      </c>
      <c r="C18" s="88" t="s">
        <v>343</v>
      </c>
      <c r="D18" s="89" t="s">
        <v>344</v>
      </c>
      <c r="E18" s="88">
        <v>6</v>
      </c>
      <c r="F18" s="88" t="s">
        <v>382</v>
      </c>
      <c r="G18" s="89" t="s">
        <v>383</v>
      </c>
      <c r="H18" s="89" t="s">
        <v>384</v>
      </c>
      <c r="I18" s="88" t="s">
        <v>374</v>
      </c>
      <c r="J18" s="89" t="s">
        <v>385</v>
      </c>
      <c r="K18" s="89" t="s">
        <v>297</v>
      </c>
      <c r="L18" s="88" t="s">
        <v>304</v>
      </c>
      <c r="M18" s="88">
        <v>1</v>
      </c>
      <c r="N18" s="88" t="s">
        <v>322</v>
      </c>
      <c r="O18" s="88">
        <v>4</v>
      </c>
      <c r="P18" s="90" t="s">
        <v>300</v>
      </c>
      <c r="Q18" s="88" t="s">
        <v>350</v>
      </c>
      <c r="R18" s="89" t="s">
        <v>386</v>
      </c>
      <c r="S18" s="88" t="s">
        <v>303</v>
      </c>
      <c r="T18" s="88" t="s">
        <v>304</v>
      </c>
      <c r="U18" s="88">
        <v>1</v>
      </c>
      <c r="V18" s="88" t="s">
        <v>299</v>
      </c>
      <c r="W18" s="88">
        <v>3</v>
      </c>
      <c r="X18" s="88" t="s">
        <v>305</v>
      </c>
      <c r="Y18" s="90" t="s">
        <v>326</v>
      </c>
      <c r="Z18" s="98" t="s">
        <v>387</v>
      </c>
      <c r="AA18" s="89" t="s">
        <v>388</v>
      </c>
      <c r="AB18" s="88" t="s">
        <v>389</v>
      </c>
      <c r="AC18" s="91">
        <v>1</v>
      </c>
      <c r="AD18" s="88" t="s">
        <v>390</v>
      </c>
      <c r="AE18" s="92">
        <v>44196</v>
      </c>
      <c r="AF18" s="88" t="s">
        <v>356</v>
      </c>
      <c r="AG18" s="99">
        <v>1</v>
      </c>
      <c r="AH18" s="97" t="s">
        <v>391</v>
      </c>
      <c r="AI18" s="93">
        <v>1</v>
      </c>
      <c r="AJ18" s="94"/>
      <c r="AK18" s="93"/>
      <c r="AL18" s="93"/>
      <c r="AM18" s="93"/>
      <c r="AN18" s="93"/>
      <c r="AO18" s="93">
        <v>1</v>
      </c>
      <c r="AP18" s="93"/>
      <c r="AQ18" s="93">
        <v>1</v>
      </c>
      <c r="AR18" s="93"/>
      <c r="AS18" s="95"/>
    </row>
    <row r="19" spans="1:45" ht="72" x14ac:dyDescent="0.3">
      <c r="B19" s="88" t="s">
        <v>342</v>
      </c>
      <c r="C19" s="88" t="s">
        <v>343</v>
      </c>
      <c r="D19" s="89" t="s">
        <v>344</v>
      </c>
      <c r="E19" s="88">
        <v>7</v>
      </c>
      <c r="F19" s="88" t="s">
        <v>392</v>
      </c>
      <c r="G19" s="89" t="s">
        <v>393</v>
      </c>
      <c r="H19" s="89" t="s">
        <v>394</v>
      </c>
      <c r="I19" s="88" t="s">
        <v>323</v>
      </c>
      <c r="J19" s="89" t="s">
        <v>395</v>
      </c>
      <c r="K19" s="89" t="s">
        <v>297</v>
      </c>
      <c r="L19" s="88" t="s">
        <v>304</v>
      </c>
      <c r="M19" s="88">
        <v>1</v>
      </c>
      <c r="N19" s="88" t="s">
        <v>349</v>
      </c>
      <c r="O19" s="88">
        <v>5</v>
      </c>
      <c r="P19" s="90" t="s">
        <v>300</v>
      </c>
      <c r="Q19" s="88" t="s">
        <v>396</v>
      </c>
      <c r="R19" s="89" t="s">
        <v>397</v>
      </c>
      <c r="S19" s="88" t="s">
        <v>303</v>
      </c>
      <c r="T19" s="88" t="s">
        <v>304</v>
      </c>
      <c r="U19" s="88">
        <v>1</v>
      </c>
      <c r="V19" s="88" t="s">
        <v>322</v>
      </c>
      <c r="W19" s="88">
        <v>4</v>
      </c>
      <c r="X19" s="88" t="s">
        <v>350</v>
      </c>
      <c r="Y19" s="90" t="s">
        <v>326</v>
      </c>
      <c r="Z19" s="98" t="s">
        <v>398</v>
      </c>
      <c r="AA19" s="89" t="s">
        <v>399</v>
      </c>
      <c r="AB19" s="88" t="s">
        <v>400</v>
      </c>
      <c r="AC19" s="91">
        <v>1</v>
      </c>
      <c r="AD19" s="88" t="s">
        <v>390</v>
      </c>
      <c r="AE19" s="92">
        <v>44196</v>
      </c>
      <c r="AF19" s="88" t="s">
        <v>356</v>
      </c>
      <c r="AG19" s="101">
        <v>1</v>
      </c>
      <c r="AH19" s="97" t="s">
        <v>401</v>
      </c>
      <c r="AI19" s="93">
        <v>1</v>
      </c>
      <c r="AJ19" s="94"/>
      <c r="AK19" s="93"/>
      <c r="AL19" s="93"/>
      <c r="AM19" s="93"/>
      <c r="AN19" s="93"/>
      <c r="AO19" s="93">
        <v>1</v>
      </c>
      <c r="AP19" s="93"/>
      <c r="AQ19" s="93">
        <v>1</v>
      </c>
      <c r="AR19" s="93"/>
      <c r="AS19" s="102"/>
    </row>
    <row r="20" spans="1:45" ht="72" x14ac:dyDescent="0.3">
      <c r="B20" s="88" t="s">
        <v>402</v>
      </c>
      <c r="C20" s="88" t="s">
        <v>403</v>
      </c>
      <c r="D20" s="89" t="s">
        <v>404</v>
      </c>
      <c r="E20" s="88">
        <v>53</v>
      </c>
      <c r="F20" s="88" t="s">
        <v>405</v>
      </c>
      <c r="G20" s="89" t="s">
        <v>406</v>
      </c>
      <c r="H20" s="89" t="s">
        <v>407</v>
      </c>
      <c r="I20" s="88" t="s">
        <v>300</v>
      </c>
      <c r="J20" s="89" t="s">
        <v>408</v>
      </c>
      <c r="K20" s="89" t="s">
        <v>297</v>
      </c>
      <c r="L20" s="88" t="s">
        <v>409</v>
      </c>
      <c r="M20" s="88">
        <v>2</v>
      </c>
      <c r="N20" s="88" t="s">
        <v>349</v>
      </c>
      <c r="O20" s="88">
        <v>5</v>
      </c>
      <c r="P20" s="90" t="s">
        <v>300</v>
      </c>
      <c r="Q20" s="88" t="s">
        <v>301</v>
      </c>
      <c r="R20" s="89" t="s">
        <v>410</v>
      </c>
      <c r="S20" s="88" t="s">
        <v>303</v>
      </c>
      <c r="T20" s="88" t="s">
        <v>411</v>
      </c>
      <c r="U20" s="88">
        <v>2</v>
      </c>
      <c r="V20" s="88" t="s">
        <v>299</v>
      </c>
      <c r="W20" s="88">
        <v>3</v>
      </c>
      <c r="X20" s="88" t="s">
        <v>305</v>
      </c>
      <c r="Y20" s="90" t="s">
        <v>306</v>
      </c>
      <c r="Z20" s="98" t="s">
        <v>412</v>
      </c>
      <c r="AA20" s="89" t="s">
        <v>413</v>
      </c>
      <c r="AB20" s="88" t="s">
        <v>414</v>
      </c>
      <c r="AC20" s="91">
        <v>1</v>
      </c>
      <c r="AD20" s="91" t="s">
        <v>310</v>
      </c>
      <c r="AE20" s="92">
        <v>43953</v>
      </c>
      <c r="AF20" s="88" t="s">
        <v>21</v>
      </c>
      <c r="AG20" s="294">
        <v>1</v>
      </c>
      <c r="AH20" s="288" t="s">
        <v>1005</v>
      </c>
      <c r="AI20" s="93">
        <v>1</v>
      </c>
      <c r="AJ20" s="94"/>
      <c r="AK20" s="93"/>
      <c r="AL20" s="93"/>
      <c r="AM20" s="93"/>
      <c r="AN20" s="93"/>
      <c r="AO20" s="93">
        <v>1</v>
      </c>
      <c r="AP20" s="93"/>
      <c r="AQ20" s="93">
        <v>1</v>
      </c>
      <c r="AR20" s="93"/>
      <c r="AS20" s="103"/>
    </row>
    <row r="21" spans="1:45" ht="72" x14ac:dyDescent="0.3">
      <c r="B21" s="88" t="s">
        <v>402</v>
      </c>
      <c r="C21" s="88" t="s">
        <v>403</v>
      </c>
      <c r="D21" s="89" t="s">
        <v>404</v>
      </c>
      <c r="E21" s="88">
        <v>54</v>
      </c>
      <c r="F21" s="88" t="s">
        <v>415</v>
      </c>
      <c r="G21" s="104" t="s">
        <v>416</v>
      </c>
      <c r="H21" s="89" t="s">
        <v>417</v>
      </c>
      <c r="I21" s="88" t="s">
        <v>300</v>
      </c>
      <c r="J21" s="104" t="s">
        <v>418</v>
      </c>
      <c r="K21" s="89" t="s">
        <v>297</v>
      </c>
      <c r="L21" s="88" t="s">
        <v>298</v>
      </c>
      <c r="M21" s="88">
        <v>3</v>
      </c>
      <c r="N21" s="88" t="s">
        <v>299</v>
      </c>
      <c r="O21" s="88">
        <v>3</v>
      </c>
      <c r="P21" s="90" t="s">
        <v>300</v>
      </c>
      <c r="Q21" s="88" t="s">
        <v>301</v>
      </c>
      <c r="R21" s="89" t="s">
        <v>419</v>
      </c>
      <c r="S21" s="88" t="s">
        <v>303</v>
      </c>
      <c r="T21" s="88" t="s">
        <v>411</v>
      </c>
      <c r="U21" s="88">
        <v>2</v>
      </c>
      <c r="V21" s="88" t="s">
        <v>299</v>
      </c>
      <c r="W21" s="88">
        <v>3</v>
      </c>
      <c r="X21" s="88" t="s">
        <v>305</v>
      </c>
      <c r="Y21" s="90" t="s">
        <v>306</v>
      </c>
      <c r="Z21" s="98" t="s">
        <v>420</v>
      </c>
      <c r="AA21" s="89" t="s">
        <v>421</v>
      </c>
      <c r="AB21" s="88" t="s">
        <v>422</v>
      </c>
      <c r="AC21" s="91">
        <v>1</v>
      </c>
      <c r="AD21" s="91" t="s">
        <v>310</v>
      </c>
      <c r="AE21" s="92">
        <v>43984</v>
      </c>
      <c r="AF21" s="88" t="s">
        <v>21</v>
      </c>
      <c r="AG21" s="294">
        <v>1</v>
      </c>
      <c r="AH21" s="288" t="s">
        <v>1006</v>
      </c>
      <c r="AI21" s="93">
        <v>1</v>
      </c>
      <c r="AJ21" s="94"/>
      <c r="AK21" s="93"/>
      <c r="AL21" s="93"/>
      <c r="AM21" s="93"/>
      <c r="AN21" s="93"/>
      <c r="AO21" s="93">
        <v>1</v>
      </c>
      <c r="AP21" s="93"/>
      <c r="AQ21" s="93">
        <v>1</v>
      </c>
      <c r="AR21" s="93"/>
      <c r="AS21" s="103"/>
    </row>
    <row r="22" spans="1:45" ht="57.6" x14ac:dyDescent="0.3">
      <c r="B22" s="88" t="s">
        <v>402</v>
      </c>
      <c r="C22" s="88" t="s">
        <v>403</v>
      </c>
      <c r="D22" s="89" t="s">
        <v>404</v>
      </c>
      <c r="E22" s="88">
        <v>55</v>
      </c>
      <c r="F22" s="88" t="s">
        <v>423</v>
      </c>
      <c r="G22" s="104" t="s">
        <v>424</v>
      </c>
      <c r="H22" s="89" t="s">
        <v>425</v>
      </c>
      <c r="I22" s="88" t="s">
        <v>300</v>
      </c>
      <c r="J22" s="104" t="s">
        <v>426</v>
      </c>
      <c r="K22" s="89" t="s">
        <v>297</v>
      </c>
      <c r="L22" s="88" t="s">
        <v>298</v>
      </c>
      <c r="M22" s="88">
        <v>3</v>
      </c>
      <c r="N22" s="88" t="s">
        <v>322</v>
      </c>
      <c r="O22" s="88">
        <v>4</v>
      </c>
      <c r="P22" s="90" t="s">
        <v>300</v>
      </c>
      <c r="Q22" s="88" t="s">
        <v>427</v>
      </c>
      <c r="R22" s="89" t="s">
        <v>428</v>
      </c>
      <c r="S22" s="88" t="s">
        <v>429</v>
      </c>
      <c r="T22" s="88" t="s">
        <v>298</v>
      </c>
      <c r="U22" s="88">
        <v>3</v>
      </c>
      <c r="V22" s="88" t="s">
        <v>299</v>
      </c>
      <c r="W22" s="88">
        <v>3</v>
      </c>
      <c r="X22" s="88" t="s">
        <v>301</v>
      </c>
      <c r="Y22" s="90" t="s">
        <v>326</v>
      </c>
      <c r="Z22" s="98" t="s">
        <v>428</v>
      </c>
      <c r="AA22" s="89" t="s">
        <v>430</v>
      </c>
      <c r="AB22" s="88" t="s">
        <v>431</v>
      </c>
      <c r="AC22" s="91">
        <v>1</v>
      </c>
      <c r="AD22" s="91" t="s">
        <v>310</v>
      </c>
      <c r="AE22" s="92">
        <v>44014</v>
      </c>
      <c r="AF22" s="88" t="s">
        <v>21</v>
      </c>
      <c r="AG22" s="105">
        <v>1</v>
      </c>
      <c r="AH22" s="288" t="s">
        <v>432</v>
      </c>
      <c r="AI22" s="93">
        <v>1</v>
      </c>
      <c r="AJ22" s="94"/>
      <c r="AK22" s="93"/>
      <c r="AL22" s="93"/>
      <c r="AM22" s="93"/>
      <c r="AN22" s="93"/>
      <c r="AO22" s="93">
        <v>1</v>
      </c>
      <c r="AP22" s="93"/>
      <c r="AQ22" s="93">
        <v>1</v>
      </c>
      <c r="AR22" s="93"/>
      <c r="AS22" s="103"/>
    </row>
    <row r="23" spans="1:45" ht="43.2" customHeight="1" x14ac:dyDescent="0.3">
      <c r="B23" s="88" t="s">
        <v>402</v>
      </c>
      <c r="C23" s="88" t="s">
        <v>403</v>
      </c>
      <c r="D23" s="89" t="s">
        <v>404</v>
      </c>
      <c r="E23" s="88">
        <v>64</v>
      </c>
      <c r="F23" s="88" t="s">
        <v>433</v>
      </c>
      <c r="G23" s="89" t="s">
        <v>434</v>
      </c>
      <c r="H23" s="89" t="s">
        <v>435</v>
      </c>
      <c r="I23" s="88" t="s">
        <v>436</v>
      </c>
      <c r="J23" s="98" t="s">
        <v>437</v>
      </c>
      <c r="K23" s="89" t="s">
        <v>297</v>
      </c>
      <c r="L23" s="88" t="s">
        <v>304</v>
      </c>
      <c r="M23" s="88" t="s">
        <v>298</v>
      </c>
      <c r="N23" s="88" t="s">
        <v>322</v>
      </c>
      <c r="O23" s="88">
        <v>4</v>
      </c>
      <c r="P23" s="90" t="s">
        <v>300</v>
      </c>
      <c r="Q23" s="88" t="s">
        <v>301</v>
      </c>
      <c r="R23" s="89" t="s">
        <v>438</v>
      </c>
      <c r="S23" s="88" t="s">
        <v>303</v>
      </c>
      <c r="T23" s="88" t="s">
        <v>304</v>
      </c>
      <c r="U23" s="88">
        <v>1</v>
      </c>
      <c r="V23" s="88" t="s">
        <v>299</v>
      </c>
      <c r="W23" s="88">
        <v>3</v>
      </c>
      <c r="X23" s="88" t="s">
        <v>305</v>
      </c>
      <c r="Y23" s="90" t="s">
        <v>306</v>
      </c>
      <c r="Z23" s="89" t="s">
        <v>439</v>
      </c>
      <c r="AA23" s="88" t="s">
        <v>440</v>
      </c>
      <c r="AB23" s="88" t="s">
        <v>441</v>
      </c>
      <c r="AC23" s="91">
        <v>1</v>
      </c>
      <c r="AD23" s="91" t="s">
        <v>442</v>
      </c>
      <c r="AE23" s="92">
        <v>43922</v>
      </c>
      <c r="AF23" s="88" t="s">
        <v>21</v>
      </c>
      <c r="AG23" s="101">
        <v>1</v>
      </c>
      <c r="AH23" s="106" t="s">
        <v>443</v>
      </c>
      <c r="AI23" s="93">
        <v>1</v>
      </c>
      <c r="AJ23" s="94"/>
      <c r="AK23" s="93"/>
      <c r="AL23" s="93"/>
      <c r="AM23" s="93"/>
      <c r="AN23" s="93"/>
      <c r="AO23" s="93">
        <v>1</v>
      </c>
      <c r="AP23" s="93"/>
      <c r="AQ23" s="93">
        <v>1</v>
      </c>
      <c r="AR23" s="93"/>
      <c r="AS23" s="107"/>
    </row>
    <row r="24" spans="1:45" ht="57.6" x14ac:dyDescent="0.3">
      <c r="B24" s="88" t="s">
        <v>402</v>
      </c>
      <c r="C24" s="88" t="s">
        <v>403</v>
      </c>
      <c r="D24" s="89" t="s">
        <v>404</v>
      </c>
      <c r="E24" s="88">
        <v>65</v>
      </c>
      <c r="F24" s="88" t="s">
        <v>444</v>
      </c>
      <c r="G24" s="89" t="s">
        <v>445</v>
      </c>
      <c r="H24" s="89" t="s">
        <v>446</v>
      </c>
      <c r="I24" s="88" t="s">
        <v>436</v>
      </c>
      <c r="J24" s="98" t="s">
        <v>447</v>
      </c>
      <c r="K24" s="89" t="s">
        <v>297</v>
      </c>
      <c r="L24" s="88" t="s">
        <v>298</v>
      </c>
      <c r="M24" s="88">
        <v>3</v>
      </c>
      <c r="N24" s="88" t="s">
        <v>322</v>
      </c>
      <c r="O24" s="88">
        <v>4</v>
      </c>
      <c r="P24" s="90"/>
      <c r="Q24" s="88" t="s">
        <v>436</v>
      </c>
      <c r="R24" s="89" t="s">
        <v>448</v>
      </c>
      <c r="S24" s="88" t="s">
        <v>303</v>
      </c>
      <c r="T24" s="88" t="s">
        <v>304</v>
      </c>
      <c r="U24" s="88">
        <v>1</v>
      </c>
      <c r="V24" s="88" t="s">
        <v>299</v>
      </c>
      <c r="W24" s="88">
        <v>3</v>
      </c>
      <c r="X24" s="88" t="s">
        <v>305</v>
      </c>
      <c r="Y24" s="90" t="s">
        <v>306</v>
      </c>
      <c r="Z24" s="89" t="s">
        <v>449</v>
      </c>
      <c r="AA24" s="88" t="s">
        <v>450</v>
      </c>
      <c r="AB24" s="88" t="s">
        <v>451</v>
      </c>
      <c r="AC24" s="91">
        <v>1</v>
      </c>
      <c r="AD24" s="91" t="s">
        <v>442</v>
      </c>
      <c r="AE24" s="92">
        <v>43922</v>
      </c>
      <c r="AF24" s="88" t="s">
        <v>21</v>
      </c>
      <c r="AG24" s="101">
        <v>1</v>
      </c>
      <c r="AH24" s="97" t="s">
        <v>452</v>
      </c>
      <c r="AI24" s="93">
        <v>1</v>
      </c>
      <c r="AJ24" s="94"/>
      <c r="AK24" s="93"/>
      <c r="AL24" s="93"/>
      <c r="AM24" s="93"/>
      <c r="AN24" s="93"/>
      <c r="AO24" s="93">
        <v>1</v>
      </c>
      <c r="AP24" s="93"/>
      <c r="AQ24" s="93">
        <v>1</v>
      </c>
      <c r="AR24" s="93"/>
      <c r="AS24" s="108"/>
    </row>
    <row r="25" spans="1:45" ht="57.6" x14ac:dyDescent="0.3">
      <c r="B25" s="88" t="s">
        <v>453</v>
      </c>
      <c r="C25" s="88" t="s">
        <v>454</v>
      </c>
      <c r="D25" s="89" t="s">
        <v>455</v>
      </c>
      <c r="E25" s="88">
        <v>56</v>
      </c>
      <c r="F25" s="88" t="s">
        <v>456</v>
      </c>
      <c r="G25" s="104" t="s">
        <v>457</v>
      </c>
      <c r="H25" s="89" t="s">
        <v>458</v>
      </c>
      <c r="I25" s="88" t="s">
        <v>374</v>
      </c>
      <c r="J25" s="109" t="s">
        <v>459</v>
      </c>
      <c r="K25" s="89" t="s">
        <v>297</v>
      </c>
      <c r="L25" s="88" t="s">
        <v>298</v>
      </c>
      <c r="M25" s="88">
        <v>3</v>
      </c>
      <c r="N25" s="88" t="s">
        <v>322</v>
      </c>
      <c r="O25" s="88">
        <v>4</v>
      </c>
      <c r="P25" s="90" t="s">
        <v>300</v>
      </c>
      <c r="Q25" s="88" t="s">
        <v>301</v>
      </c>
      <c r="R25" s="89" t="s">
        <v>460</v>
      </c>
      <c r="S25" s="88" t="s">
        <v>303</v>
      </c>
      <c r="T25" s="88" t="s">
        <v>304</v>
      </c>
      <c r="U25" s="88">
        <v>1</v>
      </c>
      <c r="V25" s="88" t="s">
        <v>299</v>
      </c>
      <c r="W25" s="88">
        <v>3</v>
      </c>
      <c r="X25" s="88" t="s">
        <v>301</v>
      </c>
      <c r="Y25" s="90" t="s">
        <v>461</v>
      </c>
      <c r="Z25" s="89" t="s">
        <v>462</v>
      </c>
      <c r="AA25" s="88" t="s">
        <v>463</v>
      </c>
      <c r="AB25" s="88" t="s">
        <v>464</v>
      </c>
      <c r="AC25" s="91">
        <v>1</v>
      </c>
      <c r="AD25" s="91" t="s">
        <v>442</v>
      </c>
      <c r="AE25" s="92">
        <v>43922</v>
      </c>
      <c r="AF25" s="88" t="s">
        <v>465</v>
      </c>
      <c r="AG25" s="295">
        <v>0.5</v>
      </c>
      <c r="AH25" s="97" t="s">
        <v>1010</v>
      </c>
      <c r="AI25" s="93">
        <v>1</v>
      </c>
      <c r="AJ25" s="94"/>
      <c r="AK25" s="93"/>
      <c r="AL25" s="93"/>
      <c r="AM25" s="93"/>
      <c r="AN25" s="93"/>
      <c r="AO25" s="93">
        <v>1</v>
      </c>
      <c r="AP25" s="93"/>
      <c r="AQ25" s="93">
        <v>1</v>
      </c>
      <c r="AR25" s="93"/>
      <c r="AS25" s="231" t="s">
        <v>466</v>
      </c>
    </row>
    <row r="26" spans="1:45" ht="43.2" x14ac:dyDescent="0.3">
      <c r="B26" s="88" t="s">
        <v>453</v>
      </c>
      <c r="C26" s="88" t="s">
        <v>454</v>
      </c>
      <c r="D26" s="89" t="s">
        <v>455</v>
      </c>
      <c r="E26" s="88">
        <v>57</v>
      </c>
      <c r="F26" s="88" t="s">
        <v>467</v>
      </c>
      <c r="G26" s="89" t="s">
        <v>468</v>
      </c>
      <c r="H26" s="89" t="s">
        <v>469</v>
      </c>
      <c r="I26" s="88" t="s">
        <v>300</v>
      </c>
      <c r="J26" s="98" t="s">
        <v>470</v>
      </c>
      <c r="K26" s="89" t="s">
        <v>297</v>
      </c>
      <c r="L26" s="88" t="s">
        <v>298</v>
      </c>
      <c r="M26" s="88">
        <v>3</v>
      </c>
      <c r="N26" s="88" t="s">
        <v>299</v>
      </c>
      <c r="O26" s="88">
        <v>3</v>
      </c>
      <c r="P26" s="90" t="s">
        <v>300</v>
      </c>
      <c r="Q26" s="88" t="s">
        <v>301</v>
      </c>
      <c r="R26" s="89" t="s">
        <v>471</v>
      </c>
      <c r="S26" s="88" t="s">
        <v>303</v>
      </c>
      <c r="T26" s="88" t="s">
        <v>304</v>
      </c>
      <c r="U26" s="88">
        <v>1</v>
      </c>
      <c r="V26" s="88" t="s">
        <v>299</v>
      </c>
      <c r="W26" s="88">
        <v>3</v>
      </c>
      <c r="X26" s="88" t="s">
        <v>305</v>
      </c>
      <c r="Y26" s="90" t="s">
        <v>461</v>
      </c>
      <c r="Z26" s="89" t="s">
        <v>472</v>
      </c>
      <c r="AA26" s="88" t="s">
        <v>473</v>
      </c>
      <c r="AB26" s="88" t="s">
        <v>474</v>
      </c>
      <c r="AC26" s="91">
        <v>1</v>
      </c>
      <c r="AD26" s="91" t="s">
        <v>475</v>
      </c>
      <c r="AE26" s="92">
        <v>43862</v>
      </c>
      <c r="AF26" s="88" t="s">
        <v>465</v>
      </c>
      <c r="AG26" s="101">
        <v>1</v>
      </c>
      <c r="AH26" s="97" t="s">
        <v>1009</v>
      </c>
      <c r="AI26" s="93">
        <v>1</v>
      </c>
      <c r="AJ26" s="94"/>
      <c r="AK26" s="93"/>
      <c r="AL26" s="93"/>
      <c r="AM26" s="93"/>
      <c r="AN26" s="93"/>
      <c r="AO26" s="93">
        <v>1</v>
      </c>
      <c r="AP26" s="93"/>
      <c r="AQ26" s="93">
        <v>1</v>
      </c>
      <c r="AR26" s="93"/>
      <c r="AS26" s="232"/>
    </row>
    <row r="27" spans="1:45" ht="232.8" customHeight="1" x14ac:dyDescent="0.3">
      <c r="B27" s="88" t="s">
        <v>453</v>
      </c>
      <c r="C27" s="88" t="s">
        <v>454</v>
      </c>
      <c r="D27" s="89" t="s">
        <v>455</v>
      </c>
      <c r="E27" s="88">
        <v>66</v>
      </c>
      <c r="F27" s="88" t="s">
        <v>476</v>
      </c>
      <c r="G27" s="89" t="s">
        <v>477</v>
      </c>
      <c r="H27" s="89" t="s">
        <v>478</v>
      </c>
      <c r="I27" s="88" t="s">
        <v>300</v>
      </c>
      <c r="J27" s="98" t="s">
        <v>479</v>
      </c>
      <c r="K27" s="89" t="s">
        <v>297</v>
      </c>
      <c r="L27" s="88" t="s">
        <v>480</v>
      </c>
      <c r="M27" s="88">
        <v>5</v>
      </c>
      <c r="N27" s="88" t="s">
        <v>299</v>
      </c>
      <c r="O27" s="88">
        <v>3</v>
      </c>
      <c r="P27" s="90" t="s">
        <v>300</v>
      </c>
      <c r="Q27" s="88" t="s">
        <v>427</v>
      </c>
      <c r="R27" s="89" t="s">
        <v>481</v>
      </c>
      <c r="S27" s="88" t="s">
        <v>303</v>
      </c>
      <c r="T27" s="88" t="s">
        <v>298</v>
      </c>
      <c r="U27" s="88">
        <v>3</v>
      </c>
      <c r="V27" s="88" t="s">
        <v>299</v>
      </c>
      <c r="W27" s="88">
        <v>3</v>
      </c>
      <c r="X27" s="88" t="s">
        <v>301</v>
      </c>
      <c r="Y27" s="90" t="s">
        <v>461</v>
      </c>
      <c r="Z27" s="89" t="s">
        <v>482</v>
      </c>
      <c r="AA27" s="88" t="s">
        <v>483</v>
      </c>
      <c r="AB27" s="88" t="s">
        <v>484</v>
      </c>
      <c r="AC27" s="91">
        <v>1</v>
      </c>
      <c r="AD27" s="91" t="s">
        <v>442</v>
      </c>
      <c r="AE27" s="92">
        <v>44027</v>
      </c>
      <c r="AF27" s="88" t="s">
        <v>485</v>
      </c>
      <c r="AG27" s="289"/>
      <c r="AH27" s="97"/>
      <c r="AI27" s="93"/>
      <c r="AJ27" s="94"/>
      <c r="AK27" s="93"/>
      <c r="AL27" s="93"/>
      <c r="AM27" s="93"/>
      <c r="AN27" s="93"/>
      <c r="AO27" s="93">
        <v>1</v>
      </c>
      <c r="AP27" s="93"/>
      <c r="AQ27" s="93">
        <v>1</v>
      </c>
      <c r="AR27" s="93"/>
      <c r="AS27" s="111" t="s">
        <v>1004</v>
      </c>
    </row>
    <row r="28" spans="1:45" ht="57.6" x14ac:dyDescent="0.3">
      <c r="B28" s="88" t="s">
        <v>486</v>
      </c>
      <c r="C28" s="88" t="s">
        <v>487</v>
      </c>
      <c r="D28" s="89" t="s">
        <v>488</v>
      </c>
      <c r="E28" s="88">
        <v>10</v>
      </c>
      <c r="F28" s="88" t="s">
        <v>489</v>
      </c>
      <c r="G28" s="89" t="s">
        <v>490</v>
      </c>
      <c r="H28" s="89" t="s">
        <v>491</v>
      </c>
      <c r="I28" s="88" t="s">
        <v>300</v>
      </c>
      <c r="J28" s="89" t="s">
        <v>492</v>
      </c>
      <c r="K28" s="89" t="s">
        <v>297</v>
      </c>
      <c r="L28" s="88" t="s">
        <v>493</v>
      </c>
      <c r="M28" s="88">
        <v>4</v>
      </c>
      <c r="N28" s="88" t="s">
        <v>349</v>
      </c>
      <c r="O28" s="88">
        <v>5</v>
      </c>
      <c r="P28" s="90" t="s">
        <v>494</v>
      </c>
      <c r="Q28" s="88" t="s">
        <v>427</v>
      </c>
      <c r="R28" s="89" t="s">
        <v>495</v>
      </c>
      <c r="S28" s="88" t="s">
        <v>429</v>
      </c>
      <c r="T28" s="88" t="s">
        <v>493</v>
      </c>
      <c r="U28" s="88">
        <v>4</v>
      </c>
      <c r="V28" s="88" t="s">
        <v>322</v>
      </c>
      <c r="W28" s="88">
        <v>4</v>
      </c>
      <c r="X28" s="88" t="s">
        <v>427</v>
      </c>
      <c r="Y28" s="90" t="s">
        <v>326</v>
      </c>
      <c r="Z28" s="98" t="s">
        <v>496</v>
      </c>
      <c r="AA28" s="89" t="s">
        <v>497</v>
      </c>
      <c r="AB28" s="88" t="s">
        <v>498</v>
      </c>
      <c r="AC28" s="91">
        <v>1</v>
      </c>
      <c r="AD28" s="91" t="s">
        <v>310</v>
      </c>
      <c r="AE28" s="92">
        <v>43924</v>
      </c>
      <c r="AF28" s="88" t="s">
        <v>499</v>
      </c>
      <c r="AG28" s="110">
        <v>0</v>
      </c>
      <c r="AH28" s="97" t="s">
        <v>311</v>
      </c>
      <c r="AI28" s="112"/>
      <c r="AJ28" s="113">
        <v>1</v>
      </c>
      <c r="AK28" s="112"/>
      <c r="AL28" s="112"/>
      <c r="AM28" s="112"/>
      <c r="AN28" s="112"/>
      <c r="AO28" s="112">
        <v>1</v>
      </c>
      <c r="AP28" s="112"/>
      <c r="AQ28" s="112">
        <v>1</v>
      </c>
      <c r="AR28" s="112"/>
      <c r="AS28" s="95" t="s">
        <v>313</v>
      </c>
    </row>
    <row r="29" spans="1:45" ht="72" x14ac:dyDescent="0.3">
      <c r="B29" s="88" t="s">
        <v>486</v>
      </c>
      <c r="C29" s="88" t="s">
        <v>487</v>
      </c>
      <c r="D29" s="89" t="s">
        <v>488</v>
      </c>
      <c r="E29" s="88">
        <v>11</v>
      </c>
      <c r="F29" s="88" t="s">
        <v>500</v>
      </c>
      <c r="G29" s="89" t="s">
        <v>501</v>
      </c>
      <c r="H29" s="89" t="s">
        <v>502</v>
      </c>
      <c r="I29" s="88" t="s">
        <v>323</v>
      </c>
      <c r="J29" s="89" t="s">
        <v>503</v>
      </c>
      <c r="K29" s="89" t="s">
        <v>297</v>
      </c>
      <c r="L29" s="88" t="s">
        <v>304</v>
      </c>
      <c r="M29" s="88">
        <v>1</v>
      </c>
      <c r="N29" s="88" t="s">
        <v>349</v>
      </c>
      <c r="O29" s="88">
        <v>5</v>
      </c>
      <c r="P29" s="90" t="s">
        <v>494</v>
      </c>
      <c r="Q29" s="88" t="s">
        <v>301</v>
      </c>
      <c r="R29" s="89" t="s">
        <v>504</v>
      </c>
      <c r="S29" s="88" t="s">
        <v>303</v>
      </c>
      <c r="T29" s="88" t="s">
        <v>304</v>
      </c>
      <c r="U29" s="88">
        <v>1</v>
      </c>
      <c r="V29" s="88" t="s">
        <v>349</v>
      </c>
      <c r="W29" s="88">
        <v>5</v>
      </c>
      <c r="X29" s="88" t="s">
        <v>301</v>
      </c>
      <c r="Y29" s="90" t="s">
        <v>326</v>
      </c>
      <c r="Z29" s="98" t="s">
        <v>505</v>
      </c>
      <c r="AA29" s="89" t="s">
        <v>506</v>
      </c>
      <c r="AB29" s="88" t="s">
        <v>507</v>
      </c>
      <c r="AC29" s="91">
        <v>1</v>
      </c>
      <c r="AD29" s="91" t="s">
        <v>310</v>
      </c>
      <c r="AE29" s="92">
        <v>43954</v>
      </c>
      <c r="AF29" s="88" t="s">
        <v>499</v>
      </c>
      <c r="AG29" s="110">
        <v>0</v>
      </c>
      <c r="AH29" s="97" t="s">
        <v>508</v>
      </c>
      <c r="AI29" s="93"/>
      <c r="AJ29" s="94">
        <v>1</v>
      </c>
      <c r="AK29" s="93"/>
      <c r="AL29" s="93"/>
      <c r="AM29" s="93"/>
      <c r="AN29" s="93"/>
      <c r="AO29" s="93">
        <v>1</v>
      </c>
      <c r="AP29" s="93"/>
      <c r="AQ29" s="93">
        <v>1</v>
      </c>
      <c r="AR29" s="93"/>
      <c r="AS29" s="95" t="s">
        <v>313</v>
      </c>
    </row>
    <row r="30" spans="1:45" ht="72" x14ac:dyDescent="0.3">
      <c r="B30" s="88" t="s">
        <v>486</v>
      </c>
      <c r="C30" s="88" t="s">
        <v>487</v>
      </c>
      <c r="D30" s="89" t="s">
        <v>488</v>
      </c>
      <c r="E30" s="88">
        <v>9</v>
      </c>
      <c r="F30" s="88" t="s">
        <v>509</v>
      </c>
      <c r="G30" s="89" t="s">
        <v>510</v>
      </c>
      <c r="H30" s="89" t="s">
        <v>511</v>
      </c>
      <c r="I30" s="88" t="s">
        <v>295</v>
      </c>
      <c r="J30" s="89" t="s">
        <v>512</v>
      </c>
      <c r="K30" s="89" t="s">
        <v>297</v>
      </c>
      <c r="L30" s="88" t="s">
        <v>298</v>
      </c>
      <c r="M30" s="88">
        <v>3</v>
      </c>
      <c r="N30" s="88" t="s">
        <v>299</v>
      </c>
      <c r="O30" s="88">
        <v>3</v>
      </c>
      <c r="P30" s="90" t="s">
        <v>494</v>
      </c>
      <c r="Q30" s="88" t="s">
        <v>301</v>
      </c>
      <c r="R30" s="89" t="s">
        <v>513</v>
      </c>
      <c r="S30" s="88" t="s">
        <v>429</v>
      </c>
      <c r="T30" s="88" t="s">
        <v>298</v>
      </c>
      <c r="U30" s="88">
        <v>3</v>
      </c>
      <c r="V30" s="88" t="s">
        <v>514</v>
      </c>
      <c r="W30" s="88">
        <v>1</v>
      </c>
      <c r="X30" s="88" t="s">
        <v>515</v>
      </c>
      <c r="Y30" s="90" t="s">
        <v>516</v>
      </c>
      <c r="Z30" s="98" t="s">
        <v>517</v>
      </c>
      <c r="AA30" s="89" t="s">
        <v>518</v>
      </c>
      <c r="AB30" s="88" t="s">
        <v>519</v>
      </c>
      <c r="AC30" s="88">
        <v>1</v>
      </c>
      <c r="AD30" s="91" t="s">
        <v>310</v>
      </c>
      <c r="AE30" s="92">
        <v>43893</v>
      </c>
      <c r="AF30" s="88" t="s">
        <v>499</v>
      </c>
      <c r="AG30" s="110">
        <v>0</v>
      </c>
      <c r="AH30" s="97" t="s">
        <v>508</v>
      </c>
      <c r="AI30" s="112"/>
      <c r="AJ30" s="113">
        <v>1</v>
      </c>
      <c r="AK30" s="112"/>
      <c r="AL30" s="112"/>
      <c r="AM30" s="112"/>
      <c r="AN30" s="112"/>
      <c r="AO30" s="112">
        <v>1</v>
      </c>
      <c r="AP30" s="112"/>
      <c r="AQ30" s="112">
        <v>1</v>
      </c>
      <c r="AR30" s="112"/>
      <c r="AS30" s="95" t="s">
        <v>520</v>
      </c>
    </row>
    <row r="31" spans="1:45" ht="57.6" x14ac:dyDescent="0.3">
      <c r="B31" s="88" t="s">
        <v>521</v>
      </c>
      <c r="C31" s="88" t="s">
        <v>522</v>
      </c>
      <c r="D31" s="89" t="s">
        <v>523</v>
      </c>
      <c r="E31" s="88">
        <v>12</v>
      </c>
      <c r="F31" s="88" t="s">
        <v>524</v>
      </c>
      <c r="G31" s="89" t="s">
        <v>525</v>
      </c>
      <c r="H31" s="89" t="s">
        <v>526</v>
      </c>
      <c r="I31" s="88" t="s">
        <v>323</v>
      </c>
      <c r="J31" s="89" t="s">
        <v>527</v>
      </c>
      <c r="K31" s="89" t="s">
        <v>297</v>
      </c>
      <c r="L31" s="88" t="s">
        <v>304</v>
      </c>
      <c r="M31" s="88">
        <v>1</v>
      </c>
      <c r="N31" s="88" t="s">
        <v>322</v>
      </c>
      <c r="O31" s="88">
        <v>4</v>
      </c>
      <c r="P31" s="90" t="s">
        <v>323</v>
      </c>
      <c r="Q31" s="88" t="s">
        <v>301</v>
      </c>
      <c r="R31" s="89" t="s">
        <v>528</v>
      </c>
      <c r="S31" s="88" t="s">
        <v>303</v>
      </c>
      <c r="T31" s="88" t="s">
        <v>304</v>
      </c>
      <c r="U31" s="88">
        <v>1</v>
      </c>
      <c r="V31" s="88" t="s">
        <v>322</v>
      </c>
      <c r="W31" s="88">
        <v>4</v>
      </c>
      <c r="X31" s="88" t="s">
        <v>301</v>
      </c>
      <c r="Y31" s="90" t="s">
        <v>326</v>
      </c>
      <c r="Z31" s="98" t="s">
        <v>529</v>
      </c>
      <c r="AA31" s="89" t="s">
        <v>530</v>
      </c>
      <c r="AB31" s="88" t="s">
        <v>531</v>
      </c>
      <c r="AC31" s="88">
        <v>4</v>
      </c>
      <c r="AD31" s="91" t="s">
        <v>310</v>
      </c>
      <c r="AE31" s="92">
        <v>43896</v>
      </c>
      <c r="AF31" s="88" t="s">
        <v>532</v>
      </c>
      <c r="AG31" s="110">
        <v>0</v>
      </c>
      <c r="AH31" s="97" t="s">
        <v>508</v>
      </c>
      <c r="AI31" s="93"/>
      <c r="AJ31" s="94">
        <v>1</v>
      </c>
      <c r="AK31" s="93"/>
      <c r="AL31" s="93"/>
      <c r="AM31" s="93"/>
      <c r="AN31" s="93"/>
      <c r="AO31" s="93">
        <v>1</v>
      </c>
      <c r="AP31" s="93"/>
      <c r="AQ31" s="93">
        <v>1</v>
      </c>
      <c r="AR31" s="93"/>
      <c r="AS31" s="95" t="s">
        <v>533</v>
      </c>
    </row>
    <row r="32" spans="1:45" ht="57.6" x14ac:dyDescent="0.3">
      <c r="B32" s="88" t="s">
        <v>521</v>
      </c>
      <c r="C32" s="88" t="s">
        <v>522</v>
      </c>
      <c r="D32" s="89" t="s">
        <v>523</v>
      </c>
      <c r="E32" s="88">
        <v>13</v>
      </c>
      <c r="F32" s="88" t="s">
        <v>534</v>
      </c>
      <c r="G32" s="89" t="s">
        <v>535</v>
      </c>
      <c r="H32" s="89" t="s">
        <v>536</v>
      </c>
      <c r="I32" s="88" t="s">
        <v>323</v>
      </c>
      <c r="J32" s="89" t="s">
        <v>527</v>
      </c>
      <c r="K32" s="89" t="s">
        <v>297</v>
      </c>
      <c r="L32" s="88" t="s">
        <v>304</v>
      </c>
      <c r="M32" s="88">
        <v>1</v>
      </c>
      <c r="N32" s="88" t="s">
        <v>322</v>
      </c>
      <c r="O32" s="88">
        <v>4</v>
      </c>
      <c r="P32" s="90" t="s">
        <v>323</v>
      </c>
      <c r="Q32" s="88" t="s">
        <v>301</v>
      </c>
      <c r="R32" s="89" t="s">
        <v>537</v>
      </c>
      <c r="S32" s="88" t="s">
        <v>303</v>
      </c>
      <c r="T32" s="88" t="s">
        <v>304</v>
      </c>
      <c r="U32" s="88">
        <v>1</v>
      </c>
      <c r="V32" s="88" t="s">
        <v>322</v>
      </c>
      <c r="W32" s="88">
        <v>4</v>
      </c>
      <c r="X32" s="88" t="s">
        <v>301</v>
      </c>
      <c r="Y32" s="90" t="s">
        <v>326</v>
      </c>
      <c r="Z32" s="98" t="s">
        <v>538</v>
      </c>
      <c r="AA32" s="89" t="s">
        <v>539</v>
      </c>
      <c r="AB32" s="88" t="s">
        <v>531</v>
      </c>
      <c r="AC32" s="88">
        <v>4</v>
      </c>
      <c r="AD32" s="91" t="s">
        <v>310</v>
      </c>
      <c r="AE32" s="92">
        <v>43899</v>
      </c>
      <c r="AF32" s="88" t="s">
        <v>532</v>
      </c>
      <c r="AG32" s="110">
        <v>0</v>
      </c>
      <c r="AH32" s="97" t="s">
        <v>508</v>
      </c>
      <c r="AI32" s="93"/>
      <c r="AJ32" s="94">
        <v>1</v>
      </c>
      <c r="AK32" s="93"/>
      <c r="AL32" s="93"/>
      <c r="AM32" s="93"/>
      <c r="AN32" s="93"/>
      <c r="AO32" s="93">
        <v>1</v>
      </c>
      <c r="AP32" s="93"/>
      <c r="AQ32" s="93">
        <v>1</v>
      </c>
      <c r="AR32" s="93"/>
      <c r="AS32" s="95" t="s">
        <v>540</v>
      </c>
    </row>
    <row r="33" spans="1:45" ht="86.4" x14ac:dyDescent="0.3">
      <c r="A33" s="114"/>
      <c r="B33" s="88" t="s">
        <v>521</v>
      </c>
      <c r="C33" s="88" t="s">
        <v>522</v>
      </c>
      <c r="D33" s="89" t="s">
        <v>523</v>
      </c>
      <c r="E33" s="88">
        <v>14</v>
      </c>
      <c r="F33" s="88" t="s">
        <v>541</v>
      </c>
      <c r="G33" s="89" t="s">
        <v>542</v>
      </c>
      <c r="H33" s="89" t="s">
        <v>543</v>
      </c>
      <c r="I33" s="88" t="s">
        <v>300</v>
      </c>
      <c r="J33" s="89" t="s">
        <v>527</v>
      </c>
      <c r="K33" s="89" t="s">
        <v>297</v>
      </c>
      <c r="L33" s="88" t="s">
        <v>304</v>
      </c>
      <c r="M33" s="88">
        <v>1</v>
      </c>
      <c r="N33" s="88" t="s">
        <v>322</v>
      </c>
      <c r="O33" s="88">
        <v>4</v>
      </c>
      <c r="P33" s="90" t="s">
        <v>544</v>
      </c>
      <c r="Q33" s="88" t="s">
        <v>301</v>
      </c>
      <c r="R33" s="89" t="s">
        <v>545</v>
      </c>
      <c r="S33" s="88" t="s">
        <v>303</v>
      </c>
      <c r="T33" s="88" t="s">
        <v>304</v>
      </c>
      <c r="U33" s="88">
        <v>1</v>
      </c>
      <c r="V33" s="88" t="s">
        <v>322</v>
      </c>
      <c r="W33" s="88">
        <v>4</v>
      </c>
      <c r="X33" s="88" t="s">
        <v>301</v>
      </c>
      <c r="Y33" s="90" t="s">
        <v>326</v>
      </c>
      <c r="Z33" s="98" t="s">
        <v>546</v>
      </c>
      <c r="AA33" s="89" t="s">
        <v>547</v>
      </c>
      <c r="AB33" s="88" t="s">
        <v>548</v>
      </c>
      <c r="AC33" s="88" t="s">
        <v>548</v>
      </c>
      <c r="AD33" s="91" t="s">
        <v>310</v>
      </c>
      <c r="AE33" s="92">
        <v>43900</v>
      </c>
      <c r="AF33" s="88" t="s">
        <v>532</v>
      </c>
      <c r="AG33" s="110">
        <v>0</v>
      </c>
      <c r="AH33" s="97" t="s">
        <v>508</v>
      </c>
      <c r="AI33" s="93"/>
      <c r="AJ33" s="94">
        <v>1</v>
      </c>
      <c r="AK33" s="93"/>
      <c r="AL33" s="93"/>
      <c r="AM33" s="93"/>
      <c r="AN33" s="93"/>
      <c r="AO33" s="93"/>
      <c r="AP33" s="93">
        <v>1</v>
      </c>
      <c r="AQ33" s="93"/>
      <c r="AR33" s="93">
        <v>1</v>
      </c>
      <c r="AS33" s="95" t="s">
        <v>540</v>
      </c>
    </row>
    <row r="34" spans="1:45" ht="115.2" x14ac:dyDescent="0.3">
      <c r="A34" s="114"/>
      <c r="B34" s="88" t="s">
        <v>521</v>
      </c>
      <c r="C34" s="88" t="s">
        <v>522</v>
      </c>
      <c r="D34" s="89" t="s">
        <v>523</v>
      </c>
      <c r="E34" s="88">
        <v>15</v>
      </c>
      <c r="F34" s="88" t="s">
        <v>549</v>
      </c>
      <c r="G34" s="89" t="s">
        <v>550</v>
      </c>
      <c r="H34" s="89" t="s">
        <v>551</v>
      </c>
      <c r="I34" s="88" t="s">
        <v>323</v>
      </c>
      <c r="J34" s="89" t="s">
        <v>552</v>
      </c>
      <c r="K34" s="89" t="s">
        <v>297</v>
      </c>
      <c r="L34" s="88" t="s">
        <v>304</v>
      </c>
      <c r="M34" s="88">
        <v>1</v>
      </c>
      <c r="N34" s="88" t="s">
        <v>322</v>
      </c>
      <c r="O34" s="88">
        <v>4</v>
      </c>
      <c r="P34" s="90" t="s">
        <v>323</v>
      </c>
      <c r="Q34" s="88" t="s">
        <v>301</v>
      </c>
      <c r="R34" s="89" t="s">
        <v>553</v>
      </c>
      <c r="S34" s="88" t="s">
        <v>303</v>
      </c>
      <c r="T34" s="88" t="s">
        <v>304</v>
      </c>
      <c r="U34" s="88">
        <v>1</v>
      </c>
      <c r="V34" s="88" t="s">
        <v>322</v>
      </c>
      <c r="W34" s="88">
        <v>4</v>
      </c>
      <c r="X34" s="88" t="s">
        <v>301</v>
      </c>
      <c r="Y34" s="90" t="s">
        <v>326</v>
      </c>
      <c r="Z34" s="98" t="s">
        <v>554</v>
      </c>
      <c r="AA34" s="89" t="s">
        <v>555</v>
      </c>
      <c r="AB34" s="88" t="s">
        <v>556</v>
      </c>
      <c r="AC34" s="91">
        <v>1</v>
      </c>
      <c r="AD34" s="91" t="s">
        <v>310</v>
      </c>
      <c r="AE34" s="92">
        <v>43901</v>
      </c>
      <c r="AF34" s="88" t="s">
        <v>532</v>
      </c>
      <c r="AG34" s="110">
        <v>0</v>
      </c>
      <c r="AH34" s="97" t="s">
        <v>508</v>
      </c>
      <c r="AI34" s="93"/>
      <c r="AJ34" s="94">
        <v>1</v>
      </c>
      <c r="AK34" s="93"/>
      <c r="AL34" s="93"/>
      <c r="AM34" s="93"/>
      <c r="AN34" s="93"/>
      <c r="AO34" s="93">
        <v>1</v>
      </c>
      <c r="AP34" s="93"/>
      <c r="AQ34" s="93">
        <v>1</v>
      </c>
      <c r="AR34" s="93"/>
      <c r="AS34" s="95" t="s">
        <v>540</v>
      </c>
    </row>
    <row r="35" spans="1:45" ht="57.6" x14ac:dyDescent="0.3">
      <c r="A35" s="114"/>
      <c r="B35" s="88" t="s">
        <v>521</v>
      </c>
      <c r="C35" s="88" t="s">
        <v>522</v>
      </c>
      <c r="D35" s="89" t="s">
        <v>523</v>
      </c>
      <c r="E35" s="88">
        <v>16</v>
      </c>
      <c r="F35" s="88" t="s">
        <v>557</v>
      </c>
      <c r="G35" s="89" t="s">
        <v>558</v>
      </c>
      <c r="H35" s="89" t="s">
        <v>559</v>
      </c>
      <c r="I35" s="88" t="s">
        <v>323</v>
      </c>
      <c r="J35" s="89" t="s">
        <v>552</v>
      </c>
      <c r="K35" s="89" t="s">
        <v>297</v>
      </c>
      <c r="L35" s="88" t="s">
        <v>304</v>
      </c>
      <c r="M35" s="88">
        <v>1</v>
      </c>
      <c r="N35" s="88" t="s">
        <v>322</v>
      </c>
      <c r="O35" s="88">
        <v>4</v>
      </c>
      <c r="P35" s="90" t="s">
        <v>323</v>
      </c>
      <c r="Q35" s="88" t="s">
        <v>301</v>
      </c>
      <c r="R35" s="89" t="s">
        <v>560</v>
      </c>
      <c r="S35" s="88" t="s">
        <v>303</v>
      </c>
      <c r="T35" s="88" t="s">
        <v>304</v>
      </c>
      <c r="U35" s="88">
        <v>1</v>
      </c>
      <c r="V35" s="88" t="s">
        <v>322</v>
      </c>
      <c r="W35" s="88">
        <v>4</v>
      </c>
      <c r="X35" s="88" t="s">
        <v>301</v>
      </c>
      <c r="Y35" s="90" t="s">
        <v>326</v>
      </c>
      <c r="Z35" s="98" t="s">
        <v>561</v>
      </c>
      <c r="AA35" s="89" t="s">
        <v>539</v>
      </c>
      <c r="AB35" s="88" t="s">
        <v>531</v>
      </c>
      <c r="AC35" s="88">
        <v>4</v>
      </c>
      <c r="AD35" s="91" t="s">
        <v>310</v>
      </c>
      <c r="AE35" s="92">
        <v>43902</v>
      </c>
      <c r="AF35" s="88" t="s">
        <v>532</v>
      </c>
      <c r="AG35" s="110">
        <v>0</v>
      </c>
      <c r="AH35" s="115"/>
      <c r="AI35" s="112"/>
      <c r="AJ35" s="113">
        <v>1</v>
      </c>
      <c r="AK35" s="112"/>
      <c r="AL35" s="112"/>
      <c r="AM35" s="112"/>
      <c r="AN35" s="112"/>
      <c r="AO35" s="112">
        <v>1</v>
      </c>
      <c r="AP35" s="112"/>
      <c r="AQ35" s="112">
        <v>1</v>
      </c>
      <c r="AR35" s="112"/>
      <c r="AS35" s="95" t="s">
        <v>313</v>
      </c>
    </row>
    <row r="36" spans="1:45" ht="43.2" x14ac:dyDescent="0.3">
      <c r="A36" s="114"/>
      <c r="B36" s="88" t="s">
        <v>562</v>
      </c>
      <c r="C36" s="88" t="s">
        <v>563</v>
      </c>
      <c r="D36" s="89" t="s">
        <v>564</v>
      </c>
      <c r="E36" s="88">
        <v>17</v>
      </c>
      <c r="F36" s="88" t="s">
        <v>565</v>
      </c>
      <c r="G36" s="104" t="s">
        <v>566</v>
      </c>
      <c r="H36" s="98" t="s">
        <v>567</v>
      </c>
      <c r="I36" s="88" t="s">
        <v>300</v>
      </c>
      <c r="J36" s="109" t="s">
        <v>568</v>
      </c>
      <c r="K36" s="89" t="s">
        <v>297</v>
      </c>
      <c r="L36" s="88" t="s">
        <v>298</v>
      </c>
      <c r="M36" s="88">
        <v>3</v>
      </c>
      <c r="N36" s="88" t="s">
        <v>322</v>
      </c>
      <c r="O36" s="88">
        <v>4</v>
      </c>
      <c r="P36" s="90" t="s">
        <v>300</v>
      </c>
      <c r="Q36" s="88" t="s">
        <v>427</v>
      </c>
      <c r="R36" s="89" t="s">
        <v>569</v>
      </c>
      <c r="S36" s="88" t="s">
        <v>303</v>
      </c>
      <c r="T36" s="88" t="s">
        <v>411</v>
      </c>
      <c r="U36" s="88">
        <v>2</v>
      </c>
      <c r="V36" s="88" t="s">
        <v>322</v>
      </c>
      <c r="W36" s="88">
        <v>4</v>
      </c>
      <c r="X36" s="88" t="s">
        <v>301</v>
      </c>
      <c r="Y36" s="90" t="s">
        <v>326</v>
      </c>
      <c r="Z36" s="89" t="s">
        <v>570</v>
      </c>
      <c r="AA36" s="88" t="s">
        <v>571</v>
      </c>
      <c r="AB36" s="88" t="s">
        <v>572</v>
      </c>
      <c r="AC36" s="91">
        <v>1</v>
      </c>
      <c r="AD36" s="91" t="s">
        <v>310</v>
      </c>
      <c r="AE36" s="92">
        <v>44045</v>
      </c>
      <c r="AF36" s="88" t="s">
        <v>573</v>
      </c>
      <c r="AG36" s="101">
        <v>1</v>
      </c>
      <c r="AH36" s="97" t="s">
        <v>574</v>
      </c>
      <c r="AI36" s="93">
        <v>1</v>
      </c>
      <c r="AJ36" s="94"/>
      <c r="AK36" s="93"/>
      <c r="AL36" s="93"/>
      <c r="AM36" s="93"/>
      <c r="AN36" s="93"/>
      <c r="AO36" s="93">
        <v>1</v>
      </c>
      <c r="AP36" s="93"/>
      <c r="AQ36" s="93">
        <v>1</v>
      </c>
      <c r="AR36" s="93"/>
      <c r="AS36" s="95"/>
    </row>
    <row r="37" spans="1:45" ht="57.6" x14ac:dyDescent="0.3">
      <c r="A37" s="114"/>
      <c r="B37" s="88" t="s">
        <v>562</v>
      </c>
      <c r="C37" s="88" t="s">
        <v>563</v>
      </c>
      <c r="D37" s="89" t="s">
        <v>564</v>
      </c>
      <c r="E37" s="88">
        <v>18</v>
      </c>
      <c r="F37" s="88" t="s">
        <v>575</v>
      </c>
      <c r="G37" s="104" t="s">
        <v>576</v>
      </c>
      <c r="H37" s="89" t="s">
        <v>577</v>
      </c>
      <c r="I37" s="88" t="s">
        <v>300</v>
      </c>
      <c r="J37" s="109" t="s">
        <v>568</v>
      </c>
      <c r="K37" s="89" t="s">
        <v>297</v>
      </c>
      <c r="L37" s="88" t="s">
        <v>298</v>
      </c>
      <c r="M37" s="88">
        <v>3</v>
      </c>
      <c r="N37" s="88" t="s">
        <v>322</v>
      </c>
      <c r="O37" s="88">
        <v>4</v>
      </c>
      <c r="P37" s="90" t="s">
        <v>300</v>
      </c>
      <c r="Q37" s="88" t="s">
        <v>427</v>
      </c>
      <c r="R37" s="89" t="s">
        <v>569</v>
      </c>
      <c r="S37" s="88" t="s">
        <v>303</v>
      </c>
      <c r="T37" s="88" t="s">
        <v>411</v>
      </c>
      <c r="U37" s="88">
        <v>2</v>
      </c>
      <c r="V37" s="88" t="s">
        <v>322</v>
      </c>
      <c r="W37" s="88">
        <v>4</v>
      </c>
      <c r="X37" s="88" t="s">
        <v>301</v>
      </c>
      <c r="Y37" s="90" t="s">
        <v>326</v>
      </c>
      <c r="Z37" s="89" t="s">
        <v>578</v>
      </c>
      <c r="AA37" s="88" t="s">
        <v>579</v>
      </c>
      <c r="AB37" s="88" t="s">
        <v>580</v>
      </c>
      <c r="AC37" s="91">
        <v>1</v>
      </c>
      <c r="AD37" s="91" t="s">
        <v>310</v>
      </c>
      <c r="AE37" s="92">
        <v>44076</v>
      </c>
      <c r="AF37" s="88" t="s">
        <v>573</v>
      </c>
      <c r="AG37" s="101">
        <v>1</v>
      </c>
      <c r="AH37" s="97" t="s">
        <v>574</v>
      </c>
      <c r="AI37" s="93">
        <v>1</v>
      </c>
      <c r="AJ37" s="94"/>
      <c r="AK37" s="93"/>
      <c r="AL37" s="93"/>
      <c r="AM37" s="93"/>
      <c r="AN37" s="93"/>
      <c r="AO37" s="93">
        <v>1</v>
      </c>
      <c r="AP37" s="93"/>
      <c r="AQ37" s="93">
        <v>1</v>
      </c>
      <c r="AR37" s="93"/>
      <c r="AS37" s="95"/>
    </row>
    <row r="38" spans="1:45" ht="72" customHeight="1" x14ac:dyDescent="0.3">
      <c r="A38" s="114"/>
      <c r="B38" s="88" t="s">
        <v>562</v>
      </c>
      <c r="C38" s="88" t="s">
        <v>563</v>
      </c>
      <c r="D38" s="89" t="s">
        <v>564</v>
      </c>
      <c r="E38" s="88">
        <v>19</v>
      </c>
      <c r="F38" s="88" t="s">
        <v>581</v>
      </c>
      <c r="G38" s="104" t="s">
        <v>582</v>
      </c>
      <c r="H38" s="89" t="s">
        <v>583</v>
      </c>
      <c r="I38" s="88" t="s">
        <v>295</v>
      </c>
      <c r="J38" s="109" t="s">
        <v>584</v>
      </c>
      <c r="K38" s="89" t="s">
        <v>297</v>
      </c>
      <c r="L38" s="88" t="s">
        <v>298</v>
      </c>
      <c r="M38" s="88">
        <v>3</v>
      </c>
      <c r="N38" s="88" t="s">
        <v>299</v>
      </c>
      <c r="O38" s="88">
        <v>3</v>
      </c>
      <c r="P38" s="90" t="s">
        <v>300</v>
      </c>
      <c r="Q38" s="88" t="s">
        <v>301</v>
      </c>
      <c r="R38" s="89" t="s">
        <v>569</v>
      </c>
      <c r="S38" s="88" t="s">
        <v>303</v>
      </c>
      <c r="T38" s="88" t="s">
        <v>411</v>
      </c>
      <c r="U38" s="88">
        <v>2</v>
      </c>
      <c r="V38" s="88" t="s">
        <v>299</v>
      </c>
      <c r="W38" s="88">
        <v>3</v>
      </c>
      <c r="X38" s="88" t="s">
        <v>305</v>
      </c>
      <c r="Y38" s="90" t="s">
        <v>306</v>
      </c>
      <c r="Z38" s="89" t="s">
        <v>585</v>
      </c>
      <c r="AA38" s="88" t="s">
        <v>586</v>
      </c>
      <c r="AB38" s="88" t="s">
        <v>587</v>
      </c>
      <c r="AC38" s="91">
        <v>1</v>
      </c>
      <c r="AD38" s="91" t="s">
        <v>310</v>
      </c>
      <c r="AE38" s="92">
        <v>44076</v>
      </c>
      <c r="AF38" s="88" t="s">
        <v>573</v>
      </c>
      <c r="AG38" s="101">
        <v>1</v>
      </c>
      <c r="AH38" s="97" t="s">
        <v>574</v>
      </c>
      <c r="AI38" s="93">
        <v>1</v>
      </c>
      <c r="AJ38" s="94"/>
      <c r="AK38" s="93"/>
      <c r="AL38" s="93"/>
      <c r="AM38" s="93"/>
      <c r="AN38" s="93"/>
      <c r="AO38" s="93">
        <v>1</v>
      </c>
      <c r="AP38" s="93"/>
      <c r="AQ38" s="93">
        <v>1</v>
      </c>
      <c r="AR38" s="93"/>
      <c r="AS38" s="116"/>
    </row>
    <row r="39" spans="1:45" ht="57.6" customHeight="1" x14ac:dyDescent="0.3">
      <c r="A39" s="114"/>
      <c r="B39" s="88" t="s">
        <v>562</v>
      </c>
      <c r="C39" s="88" t="s">
        <v>563</v>
      </c>
      <c r="D39" s="89" t="s">
        <v>564</v>
      </c>
      <c r="E39" s="88">
        <v>20</v>
      </c>
      <c r="F39" s="88" t="s">
        <v>588</v>
      </c>
      <c r="G39" s="104" t="s">
        <v>589</v>
      </c>
      <c r="H39" s="89" t="s">
        <v>590</v>
      </c>
      <c r="I39" s="88" t="s">
        <v>300</v>
      </c>
      <c r="J39" s="109" t="s">
        <v>591</v>
      </c>
      <c r="K39" s="89" t="s">
        <v>297</v>
      </c>
      <c r="L39" s="88" t="s">
        <v>298</v>
      </c>
      <c r="M39" s="88">
        <v>3</v>
      </c>
      <c r="N39" s="88" t="s">
        <v>299</v>
      </c>
      <c r="O39" s="88">
        <v>3</v>
      </c>
      <c r="P39" s="90" t="s">
        <v>300</v>
      </c>
      <c r="Q39" s="88" t="s">
        <v>301</v>
      </c>
      <c r="R39" s="89" t="s">
        <v>592</v>
      </c>
      <c r="S39" s="88" t="s">
        <v>429</v>
      </c>
      <c r="T39" s="88" t="s">
        <v>411</v>
      </c>
      <c r="U39" s="88">
        <v>2</v>
      </c>
      <c r="V39" s="88" t="s">
        <v>593</v>
      </c>
      <c r="W39" s="88">
        <v>2</v>
      </c>
      <c r="X39" s="88" t="s">
        <v>515</v>
      </c>
      <c r="Y39" s="90" t="s">
        <v>516</v>
      </c>
      <c r="Z39" s="89" t="s">
        <v>594</v>
      </c>
      <c r="AA39" s="88" t="s">
        <v>595</v>
      </c>
      <c r="AB39" s="88" t="s">
        <v>596</v>
      </c>
      <c r="AC39" s="117">
        <v>1</v>
      </c>
      <c r="AD39" s="91" t="s">
        <v>310</v>
      </c>
      <c r="AE39" s="92">
        <v>43891</v>
      </c>
      <c r="AF39" s="88" t="s">
        <v>573</v>
      </c>
      <c r="AG39" s="101">
        <v>1</v>
      </c>
      <c r="AH39" s="97" t="s">
        <v>574</v>
      </c>
      <c r="AI39" s="93">
        <v>1</v>
      </c>
      <c r="AJ39" s="94"/>
      <c r="AK39" s="93"/>
      <c r="AL39" s="93"/>
      <c r="AM39" s="93"/>
      <c r="AN39" s="93"/>
      <c r="AO39" s="93">
        <v>1</v>
      </c>
      <c r="AP39" s="93"/>
      <c r="AQ39" s="93">
        <v>1</v>
      </c>
      <c r="AR39" s="93"/>
      <c r="AS39" s="116"/>
    </row>
    <row r="40" spans="1:45" ht="43.2" customHeight="1" x14ac:dyDescent="0.3">
      <c r="A40" s="114"/>
      <c r="B40" s="88" t="s">
        <v>562</v>
      </c>
      <c r="C40" s="88" t="s">
        <v>563</v>
      </c>
      <c r="D40" s="89" t="s">
        <v>564</v>
      </c>
      <c r="E40" s="88">
        <v>21</v>
      </c>
      <c r="F40" s="88" t="s">
        <v>597</v>
      </c>
      <c r="G40" s="89" t="s">
        <v>598</v>
      </c>
      <c r="H40" s="89" t="s">
        <v>599</v>
      </c>
      <c r="I40" s="88" t="s">
        <v>323</v>
      </c>
      <c r="J40" s="89" t="s">
        <v>600</v>
      </c>
      <c r="K40" s="89" t="s">
        <v>297</v>
      </c>
      <c r="L40" s="88" t="s">
        <v>304</v>
      </c>
      <c r="M40" s="88">
        <v>1</v>
      </c>
      <c r="N40" s="88" t="s">
        <v>349</v>
      </c>
      <c r="O40" s="88">
        <v>5</v>
      </c>
      <c r="P40" s="90" t="s">
        <v>323</v>
      </c>
      <c r="Q40" s="88" t="s">
        <v>301</v>
      </c>
      <c r="R40" s="89" t="s">
        <v>601</v>
      </c>
      <c r="S40" s="88" t="s">
        <v>303</v>
      </c>
      <c r="T40" s="88" t="s">
        <v>325</v>
      </c>
      <c r="U40" s="88">
        <v>1</v>
      </c>
      <c r="V40" s="88" t="s">
        <v>349</v>
      </c>
      <c r="W40" s="88">
        <v>5</v>
      </c>
      <c r="X40" s="88" t="s">
        <v>301</v>
      </c>
      <c r="Y40" s="90" t="s">
        <v>326</v>
      </c>
      <c r="Z40" s="98" t="s">
        <v>602</v>
      </c>
      <c r="AA40" s="89" t="s">
        <v>603</v>
      </c>
      <c r="AB40" s="88" t="s">
        <v>604</v>
      </c>
      <c r="AC40" s="91">
        <v>1</v>
      </c>
      <c r="AD40" s="91" t="s">
        <v>310</v>
      </c>
      <c r="AE40" s="88">
        <v>43891</v>
      </c>
      <c r="AF40" s="88" t="s">
        <v>605</v>
      </c>
      <c r="AG40" s="101">
        <v>1</v>
      </c>
      <c r="AH40" s="97" t="s">
        <v>574</v>
      </c>
      <c r="AI40" s="93">
        <v>1</v>
      </c>
      <c r="AJ40" s="94"/>
      <c r="AK40" s="93"/>
      <c r="AL40" s="93"/>
      <c r="AM40" s="93"/>
      <c r="AN40" s="93"/>
      <c r="AO40" s="93">
        <v>1</v>
      </c>
      <c r="AP40" s="93"/>
      <c r="AQ40" s="93">
        <v>1</v>
      </c>
      <c r="AR40" s="93"/>
      <c r="AS40" s="116"/>
    </row>
    <row r="41" spans="1:45" ht="86.4" customHeight="1" x14ac:dyDescent="0.3">
      <c r="A41" s="114"/>
      <c r="B41" s="88" t="s">
        <v>562</v>
      </c>
      <c r="C41" s="88" t="s">
        <v>563</v>
      </c>
      <c r="D41" s="89" t="s">
        <v>564</v>
      </c>
      <c r="E41" s="88">
        <v>22</v>
      </c>
      <c r="F41" s="88" t="s">
        <v>606</v>
      </c>
      <c r="G41" s="89" t="s">
        <v>607</v>
      </c>
      <c r="H41" s="89" t="s">
        <v>608</v>
      </c>
      <c r="I41" s="88" t="s">
        <v>323</v>
      </c>
      <c r="J41" s="89" t="s">
        <v>600</v>
      </c>
      <c r="K41" s="89" t="s">
        <v>297</v>
      </c>
      <c r="L41" s="88" t="s">
        <v>304</v>
      </c>
      <c r="M41" s="88">
        <v>1</v>
      </c>
      <c r="N41" s="88" t="s">
        <v>349</v>
      </c>
      <c r="O41" s="88">
        <v>5</v>
      </c>
      <c r="P41" s="90" t="s">
        <v>323</v>
      </c>
      <c r="Q41" s="88" t="s">
        <v>301</v>
      </c>
      <c r="R41" s="89" t="s">
        <v>609</v>
      </c>
      <c r="S41" s="88" t="s">
        <v>303</v>
      </c>
      <c r="T41" s="88" t="s">
        <v>325</v>
      </c>
      <c r="U41" s="88">
        <v>1</v>
      </c>
      <c r="V41" s="88" t="s">
        <v>322</v>
      </c>
      <c r="W41" s="88">
        <v>4</v>
      </c>
      <c r="X41" s="88" t="s">
        <v>301</v>
      </c>
      <c r="Y41" s="90" t="s">
        <v>326</v>
      </c>
      <c r="Z41" s="98" t="s">
        <v>610</v>
      </c>
      <c r="AA41" s="89" t="s">
        <v>611</v>
      </c>
      <c r="AB41" s="88" t="s">
        <v>612</v>
      </c>
      <c r="AC41" s="91">
        <v>1</v>
      </c>
      <c r="AD41" s="88" t="s">
        <v>310</v>
      </c>
      <c r="AE41" s="92">
        <v>43922</v>
      </c>
      <c r="AF41" s="88"/>
      <c r="AG41" s="101">
        <v>1</v>
      </c>
      <c r="AH41" s="97" t="s">
        <v>574</v>
      </c>
      <c r="AI41" s="93">
        <v>1</v>
      </c>
      <c r="AJ41" s="94"/>
      <c r="AK41" s="93"/>
      <c r="AL41" s="93"/>
      <c r="AM41" s="93"/>
      <c r="AN41" s="93"/>
      <c r="AO41" s="93">
        <v>1</v>
      </c>
      <c r="AP41" s="93"/>
      <c r="AQ41" s="93">
        <v>1</v>
      </c>
      <c r="AR41" s="93"/>
      <c r="AS41" s="116"/>
    </row>
    <row r="42" spans="1:45" ht="129.6" customHeight="1" x14ac:dyDescent="0.3">
      <c r="A42" s="114"/>
      <c r="B42" s="88" t="s">
        <v>562</v>
      </c>
      <c r="C42" s="88" t="s">
        <v>563</v>
      </c>
      <c r="D42" s="89" t="s">
        <v>564</v>
      </c>
      <c r="E42" s="88">
        <v>23</v>
      </c>
      <c r="F42" s="88" t="s">
        <v>613</v>
      </c>
      <c r="G42" s="89" t="s">
        <v>614</v>
      </c>
      <c r="H42" s="89" t="s">
        <v>615</v>
      </c>
      <c r="I42" s="88" t="s">
        <v>323</v>
      </c>
      <c r="J42" s="89" t="s">
        <v>616</v>
      </c>
      <c r="K42" s="89" t="s">
        <v>297</v>
      </c>
      <c r="L42" s="88" t="s">
        <v>304</v>
      </c>
      <c r="M42" s="88">
        <v>1</v>
      </c>
      <c r="N42" s="88" t="s">
        <v>349</v>
      </c>
      <c r="O42" s="88">
        <v>5</v>
      </c>
      <c r="P42" s="90" t="s">
        <v>323</v>
      </c>
      <c r="Q42" s="88" t="s">
        <v>301</v>
      </c>
      <c r="R42" s="89" t="s">
        <v>617</v>
      </c>
      <c r="S42" s="88" t="s">
        <v>303</v>
      </c>
      <c r="T42" s="88" t="s">
        <v>325</v>
      </c>
      <c r="U42" s="88">
        <v>1</v>
      </c>
      <c r="V42" s="88" t="s">
        <v>299</v>
      </c>
      <c r="W42" s="88">
        <v>3</v>
      </c>
      <c r="X42" s="88" t="s">
        <v>301</v>
      </c>
      <c r="Y42" s="90" t="s">
        <v>326</v>
      </c>
      <c r="Z42" s="98" t="s">
        <v>618</v>
      </c>
      <c r="AA42" s="89" t="s">
        <v>619</v>
      </c>
      <c r="AB42" s="88" t="s">
        <v>620</v>
      </c>
      <c r="AC42" s="91">
        <v>1</v>
      </c>
      <c r="AD42" s="91" t="s">
        <v>310</v>
      </c>
      <c r="AE42" s="88">
        <v>44044</v>
      </c>
      <c r="AF42" s="88" t="s">
        <v>605</v>
      </c>
      <c r="AG42" s="101">
        <v>1</v>
      </c>
      <c r="AH42" s="97" t="s">
        <v>574</v>
      </c>
      <c r="AI42" s="93">
        <v>1</v>
      </c>
      <c r="AJ42" s="94"/>
      <c r="AK42" s="93"/>
      <c r="AL42" s="93"/>
      <c r="AM42" s="93"/>
      <c r="AN42" s="93"/>
      <c r="AO42" s="93">
        <v>1</v>
      </c>
      <c r="AP42" s="93"/>
      <c r="AQ42" s="93">
        <v>1</v>
      </c>
      <c r="AR42" s="93"/>
      <c r="AS42" s="107"/>
    </row>
    <row r="43" spans="1:45" ht="72" customHeight="1" x14ac:dyDescent="0.3">
      <c r="A43" s="114"/>
      <c r="B43" s="88" t="s">
        <v>562</v>
      </c>
      <c r="C43" s="88" t="s">
        <v>563</v>
      </c>
      <c r="D43" s="89" t="s">
        <v>564</v>
      </c>
      <c r="E43" s="88">
        <v>24</v>
      </c>
      <c r="F43" s="88" t="s">
        <v>621</v>
      </c>
      <c r="G43" s="89" t="s">
        <v>622</v>
      </c>
      <c r="H43" s="89" t="s">
        <v>623</v>
      </c>
      <c r="I43" s="88" t="s">
        <v>323</v>
      </c>
      <c r="J43" s="89" t="s">
        <v>624</v>
      </c>
      <c r="K43" s="89" t="s">
        <v>297</v>
      </c>
      <c r="L43" s="88" t="s">
        <v>304</v>
      </c>
      <c r="M43" s="88">
        <v>1</v>
      </c>
      <c r="N43" s="88" t="s">
        <v>322</v>
      </c>
      <c r="O43" s="88">
        <v>4</v>
      </c>
      <c r="P43" s="90" t="s">
        <v>323</v>
      </c>
      <c r="Q43" s="88" t="s">
        <v>301</v>
      </c>
      <c r="R43" s="89" t="s">
        <v>625</v>
      </c>
      <c r="S43" s="88" t="s">
        <v>303</v>
      </c>
      <c r="T43" s="88" t="s">
        <v>304</v>
      </c>
      <c r="U43" s="88">
        <v>1</v>
      </c>
      <c r="V43" s="88" t="s">
        <v>322</v>
      </c>
      <c r="W43" s="88">
        <v>4</v>
      </c>
      <c r="X43" s="88" t="s">
        <v>301</v>
      </c>
      <c r="Y43" s="90" t="s">
        <v>326</v>
      </c>
      <c r="Z43" s="89" t="s">
        <v>626</v>
      </c>
      <c r="AA43" s="88" t="s">
        <v>627</v>
      </c>
      <c r="AB43" s="88" t="s">
        <v>628</v>
      </c>
      <c r="AC43" s="118">
        <v>1</v>
      </c>
      <c r="AD43" s="117" t="s">
        <v>310</v>
      </c>
      <c r="AE43" s="88">
        <v>43891</v>
      </c>
      <c r="AF43" s="88" t="s">
        <v>629</v>
      </c>
      <c r="AG43" s="101">
        <v>1</v>
      </c>
      <c r="AH43" s="97" t="s">
        <v>574</v>
      </c>
      <c r="AI43" s="93">
        <v>1</v>
      </c>
      <c r="AJ43" s="94"/>
      <c r="AK43" s="93"/>
      <c r="AL43" s="93"/>
      <c r="AM43" s="93"/>
      <c r="AN43" s="93"/>
      <c r="AO43" s="93">
        <v>1</v>
      </c>
      <c r="AP43" s="93"/>
      <c r="AQ43" s="93">
        <v>1</v>
      </c>
      <c r="AR43" s="119"/>
      <c r="AS43" s="120"/>
    </row>
    <row r="44" spans="1:45" ht="57.6" x14ac:dyDescent="0.3">
      <c r="A44" s="114"/>
      <c r="B44" s="88" t="s">
        <v>562</v>
      </c>
      <c r="C44" s="88" t="s">
        <v>563</v>
      </c>
      <c r="D44" s="89" t="s">
        <v>564</v>
      </c>
      <c r="E44" s="88">
        <v>25</v>
      </c>
      <c r="F44" s="88" t="s">
        <v>630</v>
      </c>
      <c r="G44" s="89" t="s">
        <v>622</v>
      </c>
      <c r="H44" s="89" t="s">
        <v>631</v>
      </c>
      <c r="I44" s="88" t="s">
        <v>323</v>
      </c>
      <c r="J44" s="89" t="s">
        <v>624</v>
      </c>
      <c r="K44" s="89" t="s">
        <v>297</v>
      </c>
      <c r="L44" s="88" t="s">
        <v>304</v>
      </c>
      <c r="M44" s="88">
        <v>1</v>
      </c>
      <c r="N44" s="88" t="s">
        <v>322</v>
      </c>
      <c r="O44" s="88">
        <v>4</v>
      </c>
      <c r="P44" s="90" t="s">
        <v>323</v>
      </c>
      <c r="Q44" s="88" t="s">
        <v>301</v>
      </c>
      <c r="R44" s="89" t="s">
        <v>632</v>
      </c>
      <c r="S44" s="88" t="s">
        <v>303</v>
      </c>
      <c r="T44" s="88" t="s">
        <v>304</v>
      </c>
      <c r="U44" s="88">
        <v>1</v>
      </c>
      <c r="V44" s="88" t="s">
        <v>322</v>
      </c>
      <c r="W44" s="88">
        <v>4</v>
      </c>
      <c r="X44" s="88" t="s">
        <v>301</v>
      </c>
      <c r="Y44" s="90" t="s">
        <v>326</v>
      </c>
      <c r="Z44" s="89" t="s">
        <v>633</v>
      </c>
      <c r="AA44" s="88" t="s">
        <v>627</v>
      </c>
      <c r="AB44" s="88" t="s">
        <v>634</v>
      </c>
      <c r="AC44" s="118">
        <v>1</v>
      </c>
      <c r="AD44" s="117" t="s">
        <v>310</v>
      </c>
      <c r="AE44" s="88">
        <v>43891</v>
      </c>
      <c r="AF44" s="88" t="s">
        <v>635</v>
      </c>
      <c r="AG44" s="101">
        <v>1</v>
      </c>
      <c r="AH44" s="97" t="s">
        <v>574</v>
      </c>
      <c r="AI44" s="93">
        <v>1</v>
      </c>
      <c r="AJ44" s="94"/>
      <c r="AK44" s="93"/>
      <c r="AL44" s="93"/>
      <c r="AM44" s="93"/>
      <c r="AN44" s="93"/>
      <c r="AO44" s="93">
        <v>1</v>
      </c>
      <c r="AP44" s="93"/>
      <c r="AQ44" s="93">
        <v>1</v>
      </c>
      <c r="AR44" s="93"/>
      <c r="AS44" s="121"/>
    </row>
    <row r="45" spans="1:45" ht="43.2" x14ac:dyDescent="0.3">
      <c r="A45" s="114"/>
      <c r="B45" s="88" t="s">
        <v>562</v>
      </c>
      <c r="C45" s="88" t="s">
        <v>563</v>
      </c>
      <c r="D45" s="89" t="s">
        <v>564</v>
      </c>
      <c r="E45" s="88">
        <v>26</v>
      </c>
      <c r="F45" s="88" t="s">
        <v>636</v>
      </c>
      <c r="G45" s="89" t="s">
        <v>622</v>
      </c>
      <c r="H45" s="89" t="s">
        <v>637</v>
      </c>
      <c r="I45" s="88" t="s">
        <v>323</v>
      </c>
      <c r="J45" s="89" t="s">
        <v>624</v>
      </c>
      <c r="K45" s="89" t="s">
        <v>297</v>
      </c>
      <c r="L45" s="88" t="s">
        <v>304</v>
      </c>
      <c r="M45" s="88">
        <v>1</v>
      </c>
      <c r="N45" s="88" t="s">
        <v>349</v>
      </c>
      <c r="O45" s="88">
        <v>5</v>
      </c>
      <c r="P45" s="90" t="s">
        <v>323</v>
      </c>
      <c r="Q45" s="88" t="s">
        <v>301</v>
      </c>
      <c r="R45" s="89" t="s">
        <v>638</v>
      </c>
      <c r="S45" s="88" t="s">
        <v>303</v>
      </c>
      <c r="T45" s="88" t="s">
        <v>304</v>
      </c>
      <c r="U45" s="88">
        <v>1</v>
      </c>
      <c r="V45" s="88" t="s">
        <v>349</v>
      </c>
      <c r="W45" s="88">
        <v>5</v>
      </c>
      <c r="X45" s="88" t="s">
        <v>301</v>
      </c>
      <c r="Y45" s="90" t="s">
        <v>326</v>
      </c>
      <c r="Z45" s="89" t="s">
        <v>639</v>
      </c>
      <c r="AA45" s="88" t="s">
        <v>627</v>
      </c>
      <c r="AB45" s="88" t="s">
        <v>640</v>
      </c>
      <c r="AC45" s="91">
        <v>1</v>
      </c>
      <c r="AD45" s="91" t="s">
        <v>310</v>
      </c>
      <c r="AE45" s="88">
        <v>43891</v>
      </c>
      <c r="AF45" s="88" t="s">
        <v>641</v>
      </c>
      <c r="AG45" s="101">
        <v>1</v>
      </c>
      <c r="AH45" s="97" t="s">
        <v>574</v>
      </c>
      <c r="AI45" s="93">
        <v>1</v>
      </c>
      <c r="AJ45" s="94"/>
      <c r="AK45" s="93"/>
      <c r="AL45" s="93"/>
      <c r="AM45" s="93"/>
      <c r="AN45" s="93"/>
      <c r="AO45" s="93">
        <v>1</v>
      </c>
      <c r="AP45" s="93"/>
      <c r="AQ45" s="93">
        <v>1</v>
      </c>
      <c r="AR45" s="93"/>
      <c r="AS45" s="122"/>
    </row>
    <row r="46" spans="1:45" ht="72" x14ac:dyDescent="0.3">
      <c r="A46" s="114"/>
      <c r="B46" s="88" t="s">
        <v>562</v>
      </c>
      <c r="C46" s="88" t="s">
        <v>563</v>
      </c>
      <c r="D46" s="89" t="s">
        <v>564</v>
      </c>
      <c r="E46" s="88">
        <v>59</v>
      </c>
      <c r="F46" s="88" t="s">
        <v>642</v>
      </c>
      <c r="G46" s="89" t="s">
        <v>643</v>
      </c>
      <c r="H46" s="89" t="s">
        <v>644</v>
      </c>
      <c r="I46" s="88" t="s">
        <v>323</v>
      </c>
      <c r="J46" s="98" t="s">
        <v>645</v>
      </c>
      <c r="K46" s="89" t="s">
        <v>297</v>
      </c>
      <c r="L46" s="88" t="s">
        <v>298</v>
      </c>
      <c r="M46" s="88">
        <v>3</v>
      </c>
      <c r="N46" s="88" t="s">
        <v>322</v>
      </c>
      <c r="O46" s="88">
        <v>4</v>
      </c>
      <c r="P46" s="90" t="s">
        <v>300</v>
      </c>
      <c r="Q46" s="88" t="s">
        <v>427</v>
      </c>
      <c r="R46" s="89" t="s">
        <v>569</v>
      </c>
      <c r="S46" s="88" t="s">
        <v>303</v>
      </c>
      <c r="T46" s="88" t="s">
        <v>646</v>
      </c>
      <c r="U46" s="88">
        <v>2</v>
      </c>
      <c r="V46" s="88" t="s">
        <v>322</v>
      </c>
      <c r="W46" s="88">
        <v>4</v>
      </c>
      <c r="X46" s="88" t="s">
        <v>301</v>
      </c>
      <c r="Y46" s="90" t="s">
        <v>326</v>
      </c>
      <c r="Z46" s="89" t="s">
        <v>647</v>
      </c>
      <c r="AA46" s="88" t="s">
        <v>648</v>
      </c>
      <c r="AB46" s="88" t="s">
        <v>649</v>
      </c>
      <c r="AC46" s="91">
        <v>1</v>
      </c>
      <c r="AD46" s="91" t="s">
        <v>310</v>
      </c>
      <c r="AE46" s="92">
        <v>43983</v>
      </c>
      <c r="AF46" s="88" t="s">
        <v>605</v>
      </c>
      <c r="AG46" s="101">
        <v>1</v>
      </c>
      <c r="AH46" s="97" t="s">
        <v>574</v>
      </c>
      <c r="AI46" s="93">
        <v>1</v>
      </c>
      <c r="AJ46" s="94"/>
      <c r="AK46" s="93"/>
      <c r="AL46" s="93"/>
      <c r="AM46" s="93"/>
      <c r="AN46" s="93"/>
      <c r="AO46" s="93">
        <v>1</v>
      </c>
      <c r="AP46" s="93"/>
      <c r="AQ46" s="93">
        <v>1</v>
      </c>
      <c r="AR46" s="93"/>
      <c r="AS46" s="122"/>
    </row>
    <row r="47" spans="1:45" ht="72" x14ac:dyDescent="0.3">
      <c r="A47" s="114"/>
      <c r="B47" s="88" t="s">
        <v>562</v>
      </c>
      <c r="C47" s="88" t="s">
        <v>563</v>
      </c>
      <c r="D47" s="89" t="s">
        <v>564</v>
      </c>
      <c r="E47" s="88">
        <v>60</v>
      </c>
      <c r="F47" s="88" t="s">
        <v>650</v>
      </c>
      <c r="G47" s="89" t="s">
        <v>651</v>
      </c>
      <c r="H47" s="89" t="s">
        <v>652</v>
      </c>
      <c r="I47" s="88" t="s">
        <v>300</v>
      </c>
      <c r="J47" s="98" t="s">
        <v>653</v>
      </c>
      <c r="K47" s="89" t="s">
        <v>297</v>
      </c>
      <c r="L47" s="88" t="s">
        <v>493</v>
      </c>
      <c r="M47" s="88">
        <v>3</v>
      </c>
      <c r="N47" s="88" t="s">
        <v>322</v>
      </c>
      <c r="O47" s="88">
        <v>4</v>
      </c>
      <c r="P47" s="90" t="s">
        <v>300</v>
      </c>
      <c r="Q47" s="88" t="s">
        <v>427</v>
      </c>
      <c r="R47" s="89" t="s">
        <v>654</v>
      </c>
      <c r="S47" s="88" t="s">
        <v>303</v>
      </c>
      <c r="T47" s="88" t="s">
        <v>493</v>
      </c>
      <c r="U47" s="88">
        <v>1</v>
      </c>
      <c r="V47" s="88" t="s">
        <v>322</v>
      </c>
      <c r="W47" s="88">
        <v>4</v>
      </c>
      <c r="X47" s="88" t="s">
        <v>301</v>
      </c>
      <c r="Y47" s="90" t="s">
        <v>655</v>
      </c>
      <c r="Z47" s="89" t="s">
        <v>656</v>
      </c>
      <c r="AA47" s="88" t="s">
        <v>657</v>
      </c>
      <c r="AB47" s="88" t="s">
        <v>658</v>
      </c>
      <c r="AC47" s="91">
        <v>1</v>
      </c>
      <c r="AD47" s="91" t="s">
        <v>310</v>
      </c>
      <c r="AE47" s="92">
        <v>43922</v>
      </c>
      <c r="AF47" s="88" t="s">
        <v>573</v>
      </c>
      <c r="AG47" s="101">
        <v>1</v>
      </c>
      <c r="AH47" s="97" t="s">
        <v>574</v>
      </c>
      <c r="AI47" s="93">
        <v>1</v>
      </c>
      <c r="AJ47" s="94"/>
      <c r="AK47" s="93"/>
      <c r="AL47" s="93"/>
      <c r="AM47" s="93"/>
      <c r="AN47" s="93"/>
      <c r="AO47" s="93">
        <v>1</v>
      </c>
      <c r="AP47" s="93"/>
      <c r="AQ47" s="93">
        <v>1</v>
      </c>
      <c r="AR47" s="93"/>
      <c r="AS47" s="95"/>
    </row>
    <row r="48" spans="1:45" ht="57.6" x14ac:dyDescent="0.3">
      <c r="A48" s="114"/>
      <c r="B48" s="88" t="s">
        <v>562</v>
      </c>
      <c r="C48" s="88" t="s">
        <v>563</v>
      </c>
      <c r="D48" s="89" t="s">
        <v>564</v>
      </c>
      <c r="E48" s="88">
        <v>61</v>
      </c>
      <c r="F48" s="88" t="s">
        <v>659</v>
      </c>
      <c r="G48" s="89" t="s">
        <v>660</v>
      </c>
      <c r="H48" s="89" t="s">
        <v>661</v>
      </c>
      <c r="I48" s="88" t="s">
        <v>323</v>
      </c>
      <c r="J48" s="98" t="s">
        <v>662</v>
      </c>
      <c r="K48" s="89" t="s">
        <v>297</v>
      </c>
      <c r="L48" s="88" t="s">
        <v>304</v>
      </c>
      <c r="M48" s="88">
        <v>4</v>
      </c>
      <c r="N48" s="88" t="s">
        <v>322</v>
      </c>
      <c r="O48" s="88">
        <v>5</v>
      </c>
      <c r="P48" s="90" t="s">
        <v>663</v>
      </c>
      <c r="Q48" s="88" t="s">
        <v>427</v>
      </c>
      <c r="R48" s="89" t="s">
        <v>664</v>
      </c>
      <c r="S48" s="88" t="s">
        <v>303</v>
      </c>
      <c r="T48" s="88" t="s">
        <v>665</v>
      </c>
      <c r="U48" s="88">
        <v>4</v>
      </c>
      <c r="V48" s="88" t="s">
        <v>322</v>
      </c>
      <c r="W48" s="88">
        <v>5</v>
      </c>
      <c r="X48" s="88" t="s">
        <v>666</v>
      </c>
      <c r="Y48" s="90" t="s">
        <v>326</v>
      </c>
      <c r="Z48" s="89" t="s">
        <v>667</v>
      </c>
      <c r="AA48" s="88" t="s">
        <v>668</v>
      </c>
      <c r="AB48" s="88" t="s">
        <v>669</v>
      </c>
      <c r="AC48" s="91">
        <v>1</v>
      </c>
      <c r="AD48" s="91" t="s">
        <v>310</v>
      </c>
      <c r="AE48" s="92">
        <v>43952</v>
      </c>
      <c r="AF48" s="88" t="s">
        <v>670</v>
      </c>
      <c r="AG48" s="101">
        <v>1</v>
      </c>
      <c r="AH48" s="97" t="s">
        <v>574</v>
      </c>
      <c r="AI48" s="93">
        <v>1</v>
      </c>
      <c r="AJ48" s="94"/>
      <c r="AK48" s="93"/>
      <c r="AL48" s="93"/>
      <c r="AM48" s="93"/>
      <c r="AN48" s="93"/>
      <c r="AO48" s="93">
        <v>1</v>
      </c>
      <c r="AP48" s="93"/>
      <c r="AQ48" s="93">
        <v>1</v>
      </c>
      <c r="AR48" s="93"/>
      <c r="AS48" s="123"/>
    </row>
    <row r="49" spans="1:45" ht="72" x14ac:dyDescent="0.3">
      <c r="A49" s="114"/>
      <c r="B49" s="88" t="s">
        <v>671</v>
      </c>
      <c r="C49" s="88" t="s">
        <v>672</v>
      </c>
      <c r="D49" s="89" t="s">
        <v>673</v>
      </c>
      <c r="E49" s="88">
        <v>27</v>
      </c>
      <c r="F49" s="88" t="s">
        <v>674</v>
      </c>
      <c r="G49" s="104" t="s">
        <v>675</v>
      </c>
      <c r="H49" s="89" t="s">
        <v>676</v>
      </c>
      <c r="I49" s="88" t="s">
        <v>300</v>
      </c>
      <c r="J49" s="89" t="s">
        <v>677</v>
      </c>
      <c r="K49" s="89" t="s">
        <v>297</v>
      </c>
      <c r="L49" s="88" t="s">
        <v>411</v>
      </c>
      <c r="M49" s="88">
        <v>2</v>
      </c>
      <c r="N49" s="88" t="s">
        <v>299</v>
      </c>
      <c r="O49" s="88">
        <v>3</v>
      </c>
      <c r="P49" s="90" t="s">
        <v>300</v>
      </c>
      <c r="Q49" s="88" t="s">
        <v>299</v>
      </c>
      <c r="R49" s="89" t="s">
        <v>678</v>
      </c>
      <c r="S49" s="88" t="s">
        <v>303</v>
      </c>
      <c r="T49" s="88" t="s">
        <v>411</v>
      </c>
      <c r="U49" s="88">
        <v>2</v>
      </c>
      <c r="V49" s="88" t="s">
        <v>593</v>
      </c>
      <c r="W49" s="88">
        <v>2</v>
      </c>
      <c r="X49" s="88" t="s">
        <v>515</v>
      </c>
      <c r="Y49" s="90" t="s">
        <v>679</v>
      </c>
      <c r="Z49" s="89" t="s">
        <v>680</v>
      </c>
      <c r="AA49" s="88" t="s">
        <v>681</v>
      </c>
      <c r="AB49" s="88" t="s">
        <v>682</v>
      </c>
      <c r="AC49" s="88">
        <v>1</v>
      </c>
      <c r="AD49" s="88" t="s">
        <v>683</v>
      </c>
      <c r="AE49" s="92">
        <v>43889</v>
      </c>
      <c r="AF49" s="88" t="s">
        <v>163</v>
      </c>
      <c r="AG49" s="101">
        <v>1</v>
      </c>
      <c r="AH49" s="97" t="s">
        <v>994</v>
      </c>
      <c r="AI49" s="93">
        <v>1</v>
      </c>
      <c r="AJ49" s="94"/>
      <c r="AK49" s="93"/>
      <c r="AL49" s="93"/>
      <c r="AM49" s="93"/>
      <c r="AN49" s="93"/>
      <c r="AO49" s="93"/>
      <c r="AP49" s="93">
        <v>1</v>
      </c>
      <c r="AQ49" s="93">
        <v>1</v>
      </c>
      <c r="AR49" s="119"/>
      <c r="AS49" s="120" t="s">
        <v>995</v>
      </c>
    </row>
    <row r="50" spans="1:45" ht="72" x14ac:dyDescent="0.3">
      <c r="A50" s="114"/>
      <c r="B50" s="88" t="s">
        <v>671</v>
      </c>
      <c r="C50" s="88" t="s">
        <v>672</v>
      </c>
      <c r="D50" s="89" t="s">
        <v>673</v>
      </c>
      <c r="E50" s="88">
        <v>28</v>
      </c>
      <c r="F50" s="88" t="s">
        <v>684</v>
      </c>
      <c r="G50" s="89" t="s">
        <v>685</v>
      </c>
      <c r="H50" s="89" t="s">
        <v>686</v>
      </c>
      <c r="I50" s="88" t="s">
        <v>323</v>
      </c>
      <c r="J50" s="89" t="s">
        <v>687</v>
      </c>
      <c r="K50" s="89" t="s">
        <v>297</v>
      </c>
      <c r="L50" s="88" t="s">
        <v>304</v>
      </c>
      <c r="M50" s="88">
        <v>1</v>
      </c>
      <c r="N50" s="88" t="s">
        <v>322</v>
      </c>
      <c r="O50" s="88">
        <v>4</v>
      </c>
      <c r="P50" s="90" t="s">
        <v>323</v>
      </c>
      <c r="Q50" s="88" t="s">
        <v>301</v>
      </c>
      <c r="R50" s="89" t="s">
        <v>678</v>
      </c>
      <c r="S50" s="88" t="s">
        <v>303</v>
      </c>
      <c r="T50" s="88" t="s">
        <v>325</v>
      </c>
      <c r="U50" s="88">
        <v>1</v>
      </c>
      <c r="V50" s="88" t="s">
        <v>299</v>
      </c>
      <c r="W50" s="88">
        <v>3</v>
      </c>
      <c r="X50" s="88" t="s">
        <v>299</v>
      </c>
      <c r="Y50" s="90" t="s">
        <v>688</v>
      </c>
      <c r="Z50" s="98" t="s">
        <v>689</v>
      </c>
      <c r="AA50" s="89" t="s">
        <v>681</v>
      </c>
      <c r="AB50" s="88" t="s">
        <v>690</v>
      </c>
      <c r="AC50" s="117">
        <v>1</v>
      </c>
      <c r="AD50" s="91" t="s">
        <v>310</v>
      </c>
      <c r="AE50" s="92">
        <v>43951</v>
      </c>
      <c r="AF50" s="88" t="s">
        <v>163</v>
      </c>
      <c r="AG50" s="101">
        <v>1</v>
      </c>
      <c r="AH50" s="97" t="s">
        <v>994</v>
      </c>
      <c r="AI50" s="93">
        <v>1</v>
      </c>
      <c r="AJ50" s="94"/>
      <c r="AK50" s="93"/>
      <c r="AL50" s="93"/>
      <c r="AM50" s="93"/>
      <c r="AN50" s="93"/>
      <c r="AO50" s="93"/>
      <c r="AP50" s="93">
        <v>1</v>
      </c>
      <c r="AQ50" s="93">
        <v>1</v>
      </c>
      <c r="AR50" s="119"/>
      <c r="AS50" s="120"/>
    </row>
    <row r="51" spans="1:45" ht="70.8" customHeight="1" x14ac:dyDescent="0.3">
      <c r="A51" s="114"/>
      <c r="B51" s="88" t="s">
        <v>671</v>
      </c>
      <c r="C51" s="88" t="s">
        <v>672</v>
      </c>
      <c r="D51" s="89" t="s">
        <v>673</v>
      </c>
      <c r="E51" s="88">
        <v>29</v>
      </c>
      <c r="F51" s="88" t="s">
        <v>691</v>
      </c>
      <c r="G51" s="89" t="s">
        <v>692</v>
      </c>
      <c r="H51" s="89" t="s">
        <v>693</v>
      </c>
      <c r="I51" s="88" t="s">
        <v>300</v>
      </c>
      <c r="J51" s="89" t="s">
        <v>624</v>
      </c>
      <c r="K51" s="89" t="s">
        <v>297</v>
      </c>
      <c r="L51" s="88" t="s">
        <v>694</v>
      </c>
      <c r="M51" s="88">
        <v>4</v>
      </c>
      <c r="N51" s="88" t="s">
        <v>299</v>
      </c>
      <c r="O51" s="88">
        <v>3</v>
      </c>
      <c r="P51" s="90" t="s">
        <v>494</v>
      </c>
      <c r="Q51" s="88" t="s">
        <v>301</v>
      </c>
      <c r="R51" s="89" t="s">
        <v>695</v>
      </c>
      <c r="S51" s="88" t="s">
        <v>303</v>
      </c>
      <c r="T51" s="88" t="s">
        <v>298</v>
      </c>
      <c r="U51" s="88">
        <v>3</v>
      </c>
      <c r="V51" s="88" t="s">
        <v>593</v>
      </c>
      <c r="W51" s="88">
        <v>2</v>
      </c>
      <c r="X51" s="88" t="s">
        <v>299</v>
      </c>
      <c r="Y51" s="90" t="s">
        <v>688</v>
      </c>
      <c r="Z51" s="89" t="s">
        <v>696</v>
      </c>
      <c r="AA51" s="88" t="s">
        <v>681</v>
      </c>
      <c r="AB51" s="88" t="s">
        <v>682</v>
      </c>
      <c r="AC51" s="88">
        <v>1</v>
      </c>
      <c r="AD51" s="88" t="s">
        <v>683</v>
      </c>
      <c r="AE51" s="92">
        <v>43861</v>
      </c>
      <c r="AF51" s="88" t="s">
        <v>163</v>
      </c>
      <c r="AG51" s="101">
        <v>1</v>
      </c>
      <c r="AH51" s="97" t="s">
        <v>994</v>
      </c>
      <c r="AI51" s="93">
        <v>1</v>
      </c>
      <c r="AJ51" s="94"/>
      <c r="AK51" s="93"/>
      <c r="AL51" s="93"/>
      <c r="AM51" s="93"/>
      <c r="AN51" s="93"/>
      <c r="AO51" s="93"/>
      <c r="AP51" s="93">
        <v>1</v>
      </c>
      <c r="AQ51" s="93">
        <v>1</v>
      </c>
      <c r="AR51" s="119"/>
      <c r="AS51" s="120"/>
    </row>
    <row r="52" spans="1:45" ht="77.400000000000006" customHeight="1" x14ac:dyDescent="0.3">
      <c r="A52" s="114"/>
      <c r="B52" s="88" t="s">
        <v>671</v>
      </c>
      <c r="C52" s="88" t="s">
        <v>672</v>
      </c>
      <c r="D52" s="89" t="s">
        <v>673</v>
      </c>
      <c r="E52" s="88">
        <v>30</v>
      </c>
      <c r="F52" s="88" t="s">
        <v>697</v>
      </c>
      <c r="G52" s="89" t="s">
        <v>698</v>
      </c>
      <c r="H52" s="89" t="s">
        <v>699</v>
      </c>
      <c r="I52" s="88" t="s">
        <v>300</v>
      </c>
      <c r="J52" s="89" t="s">
        <v>700</v>
      </c>
      <c r="K52" s="89" t="s">
        <v>297</v>
      </c>
      <c r="L52" s="88" t="s">
        <v>298</v>
      </c>
      <c r="M52" s="88">
        <v>3</v>
      </c>
      <c r="N52" s="88" t="s">
        <v>299</v>
      </c>
      <c r="O52" s="88">
        <v>3</v>
      </c>
      <c r="P52" s="90" t="s">
        <v>300</v>
      </c>
      <c r="Q52" s="88" t="s">
        <v>301</v>
      </c>
      <c r="R52" s="89" t="s">
        <v>701</v>
      </c>
      <c r="S52" s="88" t="s">
        <v>303</v>
      </c>
      <c r="T52" s="88" t="s">
        <v>325</v>
      </c>
      <c r="U52" s="88">
        <v>1</v>
      </c>
      <c r="V52" s="88" t="s">
        <v>593</v>
      </c>
      <c r="W52" s="88">
        <v>2</v>
      </c>
      <c r="X52" s="88" t="s">
        <v>515</v>
      </c>
      <c r="Y52" s="90" t="s">
        <v>461</v>
      </c>
      <c r="Z52" s="89" t="s">
        <v>702</v>
      </c>
      <c r="AA52" s="89" t="s">
        <v>703</v>
      </c>
      <c r="AB52" s="89" t="s">
        <v>704</v>
      </c>
      <c r="AC52" s="91">
        <v>1</v>
      </c>
      <c r="AD52" s="88" t="s">
        <v>475</v>
      </c>
      <c r="AE52" s="92">
        <v>43861</v>
      </c>
      <c r="AF52" s="88" t="s">
        <v>163</v>
      </c>
      <c r="AG52" s="101">
        <v>1</v>
      </c>
      <c r="AH52" s="292" t="s">
        <v>1001</v>
      </c>
      <c r="AI52" s="112">
        <v>1</v>
      </c>
      <c r="AJ52" s="113"/>
      <c r="AK52" s="112"/>
      <c r="AL52" s="112"/>
      <c r="AM52" s="112"/>
      <c r="AN52" s="112"/>
      <c r="AO52" s="112">
        <v>1</v>
      </c>
      <c r="AP52" s="112"/>
      <c r="AQ52" s="112">
        <v>1</v>
      </c>
      <c r="AR52" s="124"/>
      <c r="AS52" s="120"/>
    </row>
    <row r="53" spans="1:45" ht="202.8" customHeight="1" x14ac:dyDescent="0.3">
      <c r="A53" s="114"/>
      <c r="B53" s="88" t="s">
        <v>671</v>
      </c>
      <c r="C53" s="88" t="s">
        <v>672</v>
      </c>
      <c r="D53" s="89" t="s">
        <v>673</v>
      </c>
      <c r="E53" s="88">
        <v>62</v>
      </c>
      <c r="F53" s="88" t="s">
        <v>705</v>
      </c>
      <c r="G53" s="89" t="s">
        <v>706</v>
      </c>
      <c r="H53" s="89" t="s">
        <v>707</v>
      </c>
      <c r="I53" s="88" t="s">
        <v>300</v>
      </c>
      <c r="J53" s="98" t="s">
        <v>708</v>
      </c>
      <c r="K53" s="89" t="s">
        <v>297</v>
      </c>
      <c r="L53" s="88" t="s">
        <v>493</v>
      </c>
      <c r="M53" s="88">
        <v>4</v>
      </c>
      <c r="N53" s="88" t="s">
        <v>299</v>
      </c>
      <c r="O53" s="88">
        <v>3</v>
      </c>
      <c r="P53" s="90" t="s">
        <v>300</v>
      </c>
      <c r="Q53" s="88" t="s">
        <v>301</v>
      </c>
      <c r="R53" s="89" t="s">
        <v>709</v>
      </c>
      <c r="S53" s="88" t="s">
        <v>303</v>
      </c>
      <c r="T53" s="88" t="s">
        <v>304</v>
      </c>
      <c r="U53" s="88">
        <v>1</v>
      </c>
      <c r="V53" s="88" t="s">
        <v>710</v>
      </c>
      <c r="W53" s="88">
        <v>3</v>
      </c>
      <c r="X53" s="88" t="s">
        <v>299</v>
      </c>
      <c r="Y53" s="90" t="s">
        <v>711</v>
      </c>
      <c r="Z53" s="89" t="s">
        <v>712</v>
      </c>
      <c r="AA53" s="88" t="s">
        <v>713</v>
      </c>
      <c r="AB53" s="88" t="s">
        <v>714</v>
      </c>
      <c r="AC53" s="91">
        <v>1</v>
      </c>
      <c r="AD53" s="91" t="s">
        <v>310</v>
      </c>
      <c r="AE53" s="92">
        <v>44104</v>
      </c>
      <c r="AF53" s="88" t="s">
        <v>163</v>
      </c>
      <c r="AG53" s="101">
        <v>1</v>
      </c>
      <c r="AH53" s="292" t="s">
        <v>998</v>
      </c>
      <c r="AI53" s="112">
        <v>1</v>
      </c>
      <c r="AJ53" s="113"/>
      <c r="AK53" s="112"/>
      <c r="AL53" s="112"/>
      <c r="AM53" s="112"/>
      <c r="AN53" s="112"/>
      <c r="AO53" s="112"/>
      <c r="AP53" s="112">
        <v>1</v>
      </c>
      <c r="AQ53" s="112">
        <v>1</v>
      </c>
      <c r="AR53" s="124"/>
      <c r="AS53" s="120" t="s">
        <v>1002</v>
      </c>
    </row>
    <row r="54" spans="1:45" ht="86.4" x14ac:dyDescent="0.3">
      <c r="A54" s="114"/>
      <c r="B54" s="88" t="s">
        <v>671</v>
      </c>
      <c r="C54" s="88" t="s">
        <v>672</v>
      </c>
      <c r="D54" s="89" t="s">
        <v>673</v>
      </c>
      <c r="E54" s="88">
        <v>63</v>
      </c>
      <c r="F54" s="88" t="s">
        <v>715</v>
      </c>
      <c r="G54" s="89" t="s">
        <v>716</v>
      </c>
      <c r="H54" s="89" t="s">
        <v>717</v>
      </c>
      <c r="I54" s="88" t="s">
        <v>300</v>
      </c>
      <c r="J54" s="98" t="s">
        <v>718</v>
      </c>
      <c r="K54" s="89" t="s">
        <v>297</v>
      </c>
      <c r="L54" s="88" t="s">
        <v>493</v>
      </c>
      <c r="M54" s="88">
        <v>4</v>
      </c>
      <c r="N54" s="88" t="s">
        <v>299</v>
      </c>
      <c r="O54" s="88">
        <v>3</v>
      </c>
      <c r="P54" s="90" t="s">
        <v>300</v>
      </c>
      <c r="Q54" s="88" t="s">
        <v>301</v>
      </c>
      <c r="R54" s="89" t="s">
        <v>719</v>
      </c>
      <c r="S54" s="88" t="s">
        <v>303</v>
      </c>
      <c r="T54" s="88" t="s">
        <v>304</v>
      </c>
      <c r="U54" s="88">
        <v>1</v>
      </c>
      <c r="V54" s="88" t="s">
        <v>710</v>
      </c>
      <c r="W54" s="88">
        <v>3</v>
      </c>
      <c r="X54" s="88" t="s">
        <v>305</v>
      </c>
      <c r="Y54" s="90" t="s">
        <v>720</v>
      </c>
      <c r="Z54" s="89" t="s">
        <v>721</v>
      </c>
      <c r="AA54" s="88" t="s">
        <v>722</v>
      </c>
      <c r="AB54" s="88" t="s">
        <v>723</v>
      </c>
      <c r="AC54" s="91">
        <v>1</v>
      </c>
      <c r="AD54" s="91" t="s">
        <v>310</v>
      </c>
      <c r="AE54" s="92">
        <v>44104</v>
      </c>
      <c r="AF54" s="88" t="s">
        <v>163</v>
      </c>
      <c r="AG54" s="101">
        <v>1</v>
      </c>
      <c r="AH54" s="292" t="s">
        <v>998</v>
      </c>
      <c r="AI54" s="112">
        <v>1</v>
      </c>
      <c r="AJ54" s="113"/>
      <c r="AK54" s="112"/>
      <c r="AL54" s="112"/>
      <c r="AM54" s="112"/>
      <c r="AN54" s="112"/>
      <c r="AO54" s="112"/>
      <c r="AP54" s="112">
        <v>1</v>
      </c>
      <c r="AQ54" s="112">
        <v>1</v>
      </c>
      <c r="AR54" s="124"/>
      <c r="AS54" s="120" t="s">
        <v>1002</v>
      </c>
    </row>
    <row r="55" spans="1:45" ht="57.6" x14ac:dyDescent="0.3">
      <c r="A55" s="114"/>
      <c r="B55" s="88" t="s">
        <v>724</v>
      </c>
      <c r="C55" s="88" t="s">
        <v>725</v>
      </c>
      <c r="D55" s="89" t="s">
        <v>726</v>
      </c>
      <c r="E55" s="88">
        <v>31</v>
      </c>
      <c r="F55" s="88" t="s">
        <v>727</v>
      </c>
      <c r="G55" s="104" t="s">
        <v>728</v>
      </c>
      <c r="H55" s="89" t="s">
        <v>729</v>
      </c>
      <c r="I55" s="88" t="s">
        <v>300</v>
      </c>
      <c r="J55" s="109" t="s">
        <v>730</v>
      </c>
      <c r="K55" s="89" t="s">
        <v>297</v>
      </c>
      <c r="L55" s="88" t="s">
        <v>304</v>
      </c>
      <c r="M55" s="88">
        <v>1</v>
      </c>
      <c r="N55" s="88" t="s">
        <v>322</v>
      </c>
      <c r="O55" s="88">
        <v>4</v>
      </c>
      <c r="P55" s="90" t="s">
        <v>300</v>
      </c>
      <c r="Q55" s="88" t="s">
        <v>301</v>
      </c>
      <c r="R55" s="89" t="s">
        <v>731</v>
      </c>
      <c r="S55" s="88" t="s">
        <v>303</v>
      </c>
      <c r="T55" s="88" t="s">
        <v>304</v>
      </c>
      <c r="U55" s="88">
        <v>1</v>
      </c>
      <c r="V55" s="88" t="s">
        <v>322</v>
      </c>
      <c r="W55" s="88">
        <v>4</v>
      </c>
      <c r="X55" s="88" t="s">
        <v>301</v>
      </c>
      <c r="Y55" s="90" t="s">
        <v>326</v>
      </c>
      <c r="Z55" s="89" t="s">
        <v>732</v>
      </c>
      <c r="AA55" s="89" t="s">
        <v>733</v>
      </c>
      <c r="AB55" s="88" t="s">
        <v>734</v>
      </c>
      <c r="AC55" s="91">
        <v>1</v>
      </c>
      <c r="AD55" s="91" t="s">
        <v>310</v>
      </c>
      <c r="AE55" s="92">
        <v>44167</v>
      </c>
      <c r="AF55" s="88" t="s">
        <v>735</v>
      </c>
      <c r="AG55" s="125">
        <v>1</v>
      </c>
      <c r="AH55" s="126" t="s">
        <v>736</v>
      </c>
      <c r="AI55" s="112">
        <v>1</v>
      </c>
      <c r="AJ55" s="113"/>
      <c r="AK55" s="112"/>
      <c r="AL55" s="112"/>
      <c r="AM55" s="112"/>
      <c r="AN55" s="112"/>
      <c r="AO55" s="112">
        <v>1</v>
      </c>
      <c r="AP55" s="112"/>
      <c r="AQ55" s="112">
        <v>1</v>
      </c>
      <c r="AR55" s="112"/>
      <c r="AS55" s="127"/>
    </row>
    <row r="56" spans="1:45" ht="100.8" x14ac:dyDescent="0.3">
      <c r="A56" s="114"/>
      <c r="B56" s="88" t="s">
        <v>724</v>
      </c>
      <c r="C56" s="88" t="s">
        <v>725</v>
      </c>
      <c r="D56" s="89" t="s">
        <v>726</v>
      </c>
      <c r="E56" s="88">
        <v>32</v>
      </c>
      <c r="F56" s="88" t="s">
        <v>737</v>
      </c>
      <c r="G56" s="89" t="s">
        <v>738</v>
      </c>
      <c r="H56" s="89" t="s">
        <v>739</v>
      </c>
      <c r="I56" s="88" t="s">
        <v>300</v>
      </c>
      <c r="J56" s="109" t="s">
        <v>740</v>
      </c>
      <c r="K56" s="89" t="s">
        <v>297</v>
      </c>
      <c r="L56" s="88" t="s">
        <v>298</v>
      </c>
      <c r="M56" s="88">
        <v>3</v>
      </c>
      <c r="N56" s="88" t="s">
        <v>322</v>
      </c>
      <c r="O56" s="88">
        <v>4</v>
      </c>
      <c r="P56" s="90" t="s">
        <v>300</v>
      </c>
      <c r="Q56" s="88" t="s">
        <v>427</v>
      </c>
      <c r="R56" s="89" t="s">
        <v>741</v>
      </c>
      <c r="S56" s="88" t="s">
        <v>303</v>
      </c>
      <c r="T56" s="88" t="s">
        <v>298</v>
      </c>
      <c r="U56" s="88">
        <v>2</v>
      </c>
      <c r="V56" s="88" t="s">
        <v>322</v>
      </c>
      <c r="W56" s="88">
        <v>4</v>
      </c>
      <c r="X56" s="88" t="s">
        <v>427</v>
      </c>
      <c r="Y56" s="90" t="s">
        <v>326</v>
      </c>
      <c r="Z56" s="89" t="s">
        <v>742</v>
      </c>
      <c r="AA56" s="89" t="s">
        <v>743</v>
      </c>
      <c r="AB56" s="88" t="s">
        <v>744</v>
      </c>
      <c r="AC56" s="91">
        <v>1</v>
      </c>
      <c r="AD56" s="91" t="s">
        <v>310</v>
      </c>
      <c r="AE56" s="88" t="s">
        <v>745</v>
      </c>
      <c r="AF56" s="88" t="s">
        <v>735</v>
      </c>
      <c r="AG56" s="125">
        <v>1</v>
      </c>
      <c r="AH56" s="126" t="s">
        <v>746</v>
      </c>
      <c r="AI56" s="112">
        <v>1</v>
      </c>
      <c r="AJ56" s="113"/>
      <c r="AK56" s="112"/>
      <c r="AL56" s="112"/>
      <c r="AM56" s="112"/>
      <c r="AN56" s="112"/>
      <c r="AO56" s="112">
        <v>1</v>
      </c>
      <c r="AP56" s="112"/>
      <c r="AQ56" s="112">
        <v>1</v>
      </c>
      <c r="AR56" s="112"/>
      <c r="AS56" s="128"/>
    </row>
    <row r="57" spans="1:45" ht="115.2" x14ac:dyDescent="0.3">
      <c r="A57" s="129"/>
      <c r="B57" s="88" t="s">
        <v>724</v>
      </c>
      <c r="C57" s="88" t="s">
        <v>725</v>
      </c>
      <c r="D57" s="89" t="s">
        <v>726</v>
      </c>
      <c r="E57" s="88">
        <v>33</v>
      </c>
      <c r="F57" s="88" t="s">
        <v>747</v>
      </c>
      <c r="G57" s="89" t="s">
        <v>748</v>
      </c>
      <c r="H57" s="89" t="s">
        <v>749</v>
      </c>
      <c r="I57" s="88" t="s">
        <v>300</v>
      </c>
      <c r="J57" s="89" t="s">
        <v>750</v>
      </c>
      <c r="K57" s="89" t="s">
        <v>297</v>
      </c>
      <c r="L57" s="88" t="s">
        <v>298</v>
      </c>
      <c r="M57" s="88">
        <v>3</v>
      </c>
      <c r="N57" s="88" t="s">
        <v>322</v>
      </c>
      <c r="O57" s="88">
        <v>4</v>
      </c>
      <c r="P57" s="90" t="s">
        <v>494</v>
      </c>
      <c r="Q57" s="88" t="s">
        <v>427</v>
      </c>
      <c r="R57" s="89" t="s">
        <v>751</v>
      </c>
      <c r="S57" s="88" t="s">
        <v>303</v>
      </c>
      <c r="T57" s="88" t="s">
        <v>298</v>
      </c>
      <c r="U57" s="88">
        <v>2</v>
      </c>
      <c r="V57" s="88" t="s">
        <v>322</v>
      </c>
      <c r="W57" s="88">
        <v>4</v>
      </c>
      <c r="X57" s="88" t="s">
        <v>301</v>
      </c>
      <c r="Y57" s="90" t="s">
        <v>326</v>
      </c>
      <c r="Z57" s="89" t="s">
        <v>752</v>
      </c>
      <c r="AA57" s="89" t="s">
        <v>753</v>
      </c>
      <c r="AB57" s="88" t="s">
        <v>754</v>
      </c>
      <c r="AC57" s="88">
        <v>11</v>
      </c>
      <c r="AD57" s="91" t="s">
        <v>310</v>
      </c>
      <c r="AE57" s="88" t="s">
        <v>755</v>
      </c>
      <c r="AF57" s="88" t="s">
        <v>735</v>
      </c>
      <c r="AG57" s="125">
        <v>1</v>
      </c>
      <c r="AH57" s="126" t="s">
        <v>756</v>
      </c>
      <c r="AI57" s="112">
        <v>1</v>
      </c>
      <c r="AJ57" s="113"/>
      <c r="AK57" s="112"/>
      <c r="AL57" s="112"/>
      <c r="AM57" s="112"/>
      <c r="AN57" s="112"/>
      <c r="AO57" s="112">
        <v>1</v>
      </c>
      <c r="AP57" s="112"/>
      <c r="AQ57" s="112">
        <v>1</v>
      </c>
      <c r="AR57" s="112"/>
      <c r="AS57" s="128"/>
    </row>
    <row r="58" spans="1:45" ht="84" customHeight="1" x14ac:dyDescent="0.3">
      <c r="A58" s="129"/>
      <c r="B58" s="88" t="s">
        <v>724</v>
      </c>
      <c r="C58" s="88" t="s">
        <v>725</v>
      </c>
      <c r="D58" s="89" t="s">
        <v>726</v>
      </c>
      <c r="E58" s="88">
        <v>34</v>
      </c>
      <c r="F58" s="88" t="s">
        <v>757</v>
      </c>
      <c r="G58" s="89" t="s">
        <v>758</v>
      </c>
      <c r="H58" s="89" t="s">
        <v>759</v>
      </c>
      <c r="I58" s="88" t="s">
        <v>323</v>
      </c>
      <c r="J58" s="89" t="s">
        <v>760</v>
      </c>
      <c r="K58" s="89" t="s">
        <v>297</v>
      </c>
      <c r="L58" s="88" t="s">
        <v>298</v>
      </c>
      <c r="M58" s="88">
        <v>3</v>
      </c>
      <c r="N58" s="88" t="s">
        <v>349</v>
      </c>
      <c r="O58" s="88">
        <v>5</v>
      </c>
      <c r="P58" s="90" t="s">
        <v>323</v>
      </c>
      <c r="Q58" s="88" t="s">
        <v>301</v>
      </c>
      <c r="R58" s="89" t="s">
        <v>761</v>
      </c>
      <c r="S58" s="88" t="s">
        <v>303</v>
      </c>
      <c r="T58" s="88" t="s">
        <v>298</v>
      </c>
      <c r="U58" s="88">
        <v>2</v>
      </c>
      <c r="V58" s="88" t="s">
        <v>349</v>
      </c>
      <c r="W58" s="88">
        <v>5</v>
      </c>
      <c r="X58" s="88" t="s">
        <v>301</v>
      </c>
      <c r="Y58" s="90" t="s">
        <v>326</v>
      </c>
      <c r="Z58" s="98" t="s">
        <v>762</v>
      </c>
      <c r="AA58" s="89" t="s">
        <v>763</v>
      </c>
      <c r="AB58" s="88" t="s">
        <v>764</v>
      </c>
      <c r="AC58" s="117">
        <v>4</v>
      </c>
      <c r="AD58" s="91" t="s">
        <v>310</v>
      </c>
      <c r="AE58" s="88" t="s">
        <v>765</v>
      </c>
      <c r="AF58" s="88" t="s">
        <v>766</v>
      </c>
      <c r="AG58" s="125">
        <v>1</v>
      </c>
      <c r="AH58" s="126" t="s">
        <v>756</v>
      </c>
      <c r="AI58" s="93">
        <v>1</v>
      </c>
      <c r="AJ58" s="94"/>
      <c r="AK58" s="93"/>
      <c r="AL58" s="93"/>
      <c r="AM58" s="93"/>
      <c r="AN58" s="93"/>
      <c r="AO58" s="93">
        <v>1</v>
      </c>
      <c r="AP58" s="93"/>
      <c r="AQ58" s="93">
        <v>1</v>
      </c>
      <c r="AR58" s="93"/>
      <c r="AS58" s="122"/>
    </row>
    <row r="59" spans="1:45" ht="115.2" x14ac:dyDescent="0.3">
      <c r="A59" s="129"/>
      <c r="B59" s="88" t="s">
        <v>724</v>
      </c>
      <c r="C59" s="88" t="s">
        <v>725</v>
      </c>
      <c r="D59" s="89" t="s">
        <v>726</v>
      </c>
      <c r="E59" s="88">
        <v>35</v>
      </c>
      <c r="F59" s="88" t="s">
        <v>767</v>
      </c>
      <c r="G59" s="89" t="s">
        <v>768</v>
      </c>
      <c r="H59" s="89" t="s">
        <v>769</v>
      </c>
      <c r="I59" s="88" t="s">
        <v>323</v>
      </c>
      <c r="J59" s="89" t="s">
        <v>760</v>
      </c>
      <c r="K59" s="89" t="s">
        <v>297</v>
      </c>
      <c r="L59" s="88" t="s">
        <v>298</v>
      </c>
      <c r="M59" s="88">
        <v>3</v>
      </c>
      <c r="N59" s="88" t="s">
        <v>349</v>
      </c>
      <c r="O59" s="88">
        <v>5</v>
      </c>
      <c r="P59" s="90" t="s">
        <v>323</v>
      </c>
      <c r="Q59" s="88" t="s">
        <v>301</v>
      </c>
      <c r="R59" s="89" t="s">
        <v>770</v>
      </c>
      <c r="S59" s="88" t="s">
        <v>303</v>
      </c>
      <c r="T59" s="88" t="s">
        <v>298</v>
      </c>
      <c r="U59" s="88">
        <v>2</v>
      </c>
      <c r="V59" s="88" t="s">
        <v>349</v>
      </c>
      <c r="W59" s="88">
        <v>5</v>
      </c>
      <c r="X59" s="88" t="s">
        <v>301</v>
      </c>
      <c r="Y59" s="90" t="s">
        <v>326</v>
      </c>
      <c r="Z59" s="98" t="s">
        <v>771</v>
      </c>
      <c r="AA59" s="89" t="s">
        <v>763</v>
      </c>
      <c r="AB59" s="88" t="s">
        <v>764</v>
      </c>
      <c r="AC59" s="117">
        <v>11</v>
      </c>
      <c r="AD59" s="91" t="s">
        <v>310</v>
      </c>
      <c r="AE59" s="88" t="s">
        <v>772</v>
      </c>
      <c r="AF59" s="88" t="s">
        <v>766</v>
      </c>
      <c r="AG59" s="125">
        <v>1</v>
      </c>
      <c r="AH59" s="126" t="s">
        <v>756</v>
      </c>
      <c r="AI59" s="93">
        <v>1</v>
      </c>
      <c r="AJ59" s="94"/>
      <c r="AK59" s="93"/>
      <c r="AL59" s="93"/>
      <c r="AM59" s="93"/>
      <c r="AN59" s="93"/>
      <c r="AO59" s="93">
        <v>1</v>
      </c>
      <c r="AP59" s="93"/>
      <c r="AQ59" s="93">
        <v>1</v>
      </c>
      <c r="AR59" s="93"/>
      <c r="AS59" s="122"/>
    </row>
    <row r="60" spans="1:45" ht="57.6" x14ac:dyDescent="0.3">
      <c r="A60" s="129"/>
      <c r="B60" s="88" t="s">
        <v>724</v>
      </c>
      <c r="C60" s="88" t="s">
        <v>725</v>
      </c>
      <c r="D60" s="89" t="s">
        <v>726</v>
      </c>
      <c r="E60" s="88">
        <v>36</v>
      </c>
      <c r="F60" s="88" t="s">
        <v>773</v>
      </c>
      <c r="G60" s="89" t="s">
        <v>774</v>
      </c>
      <c r="H60" s="89" t="s">
        <v>775</v>
      </c>
      <c r="I60" s="88" t="s">
        <v>323</v>
      </c>
      <c r="J60" s="89" t="s">
        <v>624</v>
      </c>
      <c r="K60" s="89" t="s">
        <v>297</v>
      </c>
      <c r="L60" s="88" t="s">
        <v>304</v>
      </c>
      <c r="M60" s="88">
        <v>1</v>
      </c>
      <c r="N60" s="88" t="s">
        <v>322</v>
      </c>
      <c r="O60" s="88">
        <v>4</v>
      </c>
      <c r="P60" s="90" t="s">
        <v>323</v>
      </c>
      <c r="Q60" s="88" t="s">
        <v>301</v>
      </c>
      <c r="R60" s="89" t="s">
        <v>776</v>
      </c>
      <c r="S60" s="88" t="s">
        <v>303</v>
      </c>
      <c r="T60" s="88" t="s">
        <v>304</v>
      </c>
      <c r="U60" s="88">
        <v>1</v>
      </c>
      <c r="V60" s="88" t="s">
        <v>322</v>
      </c>
      <c r="W60" s="88">
        <v>4</v>
      </c>
      <c r="X60" s="88" t="s">
        <v>301</v>
      </c>
      <c r="Y60" s="90" t="s">
        <v>326</v>
      </c>
      <c r="Z60" s="89" t="s">
        <v>777</v>
      </c>
      <c r="AA60" s="89" t="s">
        <v>778</v>
      </c>
      <c r="AB60" s="88" t="s">
        <v>779</v>
      </c>
      <c r="AC60" s="118">
        <v>1</v>
      </c>
      <c r="AD60" s="117" t="s">
        <v>310</v>
      </c>
      <c r="AE60" s="88" t="s">
        <v>780</v>
      </c>
      <c r="AF60" s="88" t="s">
        <v>781</v>
      </c>
      <c r="AG60" s="125">
        <v>1</v>
      </c>
      <c r="AH60" s="97" t="s">
        <v>782</v>
      </c>
      <c r="AI60" s="93">
        <v>1</v>
      </c>
      <c r="AJ60" s="94"/>
      <c r="AK60" s="93"/>
      <c r="AL60" s="93"/>
      <c r="AM60" s="93"/>
      <c r="AN60" s="93"/>
      <c r="AO60" s="93">
        <v>1</v>
      </c>
      <c r="AP60" s="93"/>
      <c r="AQ60" s="93">
        <v>1</v>
      </c>
      <c r="AR60" s="93"/>
      <c r="AS60" s="122"/>
    </row>
    <row r="61" spans="1:45" ht="100.8" x14ac:dyDescent="0.3">
      <c r="B61" s="88" t="s">
        <v>724</v>
      </c>
      <c r="C61" s="88" t="s">
        <v>725</v>
      </c>
      <c r="D61" s="89" t="s">
        <v>726</v>
      </c>
      <c r="E61" s="88">
        <v>38</v>
      </c>
      <c r="F61" s="88" t="s">
        <v>783</v>
      </c>
      <c r="G61" s="89" t="s">
        <v>774</v>
      </c>
      <c r="H61" s="89" t="s">
        <v>784</v>
      </c>
      <c r="I61" s="88" t="s">
        <v>323</v>
      </c>
      <c r="J61" s="89" t="s">
        <v>624</v>
      </c>
      <c r="K61" s="89" t="s">
        <v>297</v>
      </c>
      <c r="L61" s="88" t="s">
        <v>304</v>
      </c>
      <c r="M61" s="88">
        <v>1</v>
      </c>
      <c r="N61" s="88" t="s">
        <v>322</v>
      </c>
      <c r="O61" s="88">
        <v>4</v>
      </c>
      <c r="P61" s="90" t="s">
        <v>323</v>
      </c>
      <c r="Q61" s="88" t="s">
        <v>301</v>
      </c>
      <c r="R61" s="89" t="s">
        <v>785</v>
      </c>
      <c r="S61" s="88" t="s">
        <v>303</v>
      </c>
      <c r="T61" s="88" t="s">
        <v>304</v>
      </c>
      <c r="U61" s="88">
        <v>1</v>
      </c>
      <c r="V61" s="88" t="s">
        <v>322</v>
      </c>
      <c r="W61" s="88">
        <v>4</v>
      </c>
      <c r="X61" s="88" t="s">
        <v>301</v>
      </c>
      <c r="Y61" s="90" t="s">
        <v>326</v>
      </c>
      <c r="Z61" s="89" t="s">
        <v>786</v>
      </c>
      <c r="AA61" s="89" t="s">
        <v>787</v>
      </c>
      <c r="AB61" s="88" t="s">
        <v>779</v>
      </c>
      <c r="AC61" s="118">
        <v>1</v>
      </c>
      <c r="AD61" s="117" t="s">
        <v>310</v>
      </c>
      <c r="AE61" s="88" t="s">
        <v>788</v>
      </c>
      <c r="AF61" s="88" t="s">
        <v>789</v>
      </c>
      <c r="AG61" s="125">
        <v>1</v>
      </c>
      <c r="AH61" s="97" t="s">
        <v>782</v>
      </c>
      <c r="AI61" s="130">
        <v>1</v>
      </c>
      <c r="AJ61" s="131"/>
      <c r="AK61" s="130"/>
      <c r="AL61" s="130"/>
      <c r="AM61" s="130"/>
      <c r="AN61" s="130"/>
      <c r="AO61" s="130">
        <v>1</v>
      </c>
      <c r="AP61" s="130"/>
      <c r="AQ61" s="130">
        <v>1</v>
      </c>
      <c r="AR61" s="130"/>
      <c r="AS61" s="95"/>
    </row>
    <row r="62" spans="1:45" ht="73.2" customHeight="1" x14ac:dyDescent="0.3">
      <c r="B62" s="88" t="s">
        <v>790</v>
      </c>
      <c r="C62" s="88" t="s">
        <v>791</v>
      </c>
      <c r="D62" s="89" t="s">
        <v>792</v>
      </c>
      <c r="E62" s="88">
        <v>52</v>
      </c>
      <c r="F62" s="88" t="s">
        <v>793</v>
      </c>
      <c r="G62" s="89" t="s">
        <v>794</v>
      </c>
      <c r="H62" s="89" t="s">
        <v>795</v>
      </c>
      <c r="I62" s="88" t="s">
        <v>323</v>
      </c>
      <c r="J62" s="89" t="s">
        <v>796</v>
      </c>
      <c r="K62" s="89" t="s">
        <v>297</v>
      </c>
      <c r="L62" s="88" t="s">
        <v>480</v>
      </c>
      <c r="M62" s="88">
        <v>5</v>
      </c>
      <c r="N62" s="88" t="s">
        <v>349</v>
      </c>
      <c r="O62" s="88">
        <v>5</v>
      </c>
      <c r="P62" s="90" t="s">
        <v>544</v>
      </c>
      <c r="Q62" s="88" t="s">
        <v>427</v>
      </c>
      <c r="R62" s="89" t="s">
        <v>797</v>
      </c>
      <c r="S62" s="88" t="s">
        <v>429</v>
      </c>
      <c r="T62" s="88" t="s">
        <v>798</v>
      </c>
      <c r="U62" s="88">
        <v>5</v>
      </c>
      <c r="V62" s="88" t="s">
        <v>299</v>
      </c>
      <c r="W62" s="88">
        <v>3</v>
      </c>
      <c r="X62" s="88" t="s">
        <v>427</v>
      </c>
      <c r="Y62" s="90" t="s">
        <v>326</v>
      </c>
      <c r="Z62" s="98" t="s">
        <v>799</v>
      </c>
      <c r="AA62" s="88" t="s">
        <v>800</v>
      </c>
      <c r="AB62" s="88" t="s">
        <v>801</v>
      </c>
      <c r="AC62" s="88">
        <v>1</v>
      </c>
      <c r="AD62" s="91" t="s">
        <v>310</v>
      </c>
      <c r="AE62" s="92" t="s">
        <v>802</v>
      </c>
      <c r="AF62" s="88" t="s">
        <v>803</v>
      </c>
      <c r="AG62" s="290">
        <v>0</v>
      </c>
      <c r="AH62" s="136" t="s">
        <v>311</v>
      </c>
      <c r="AI62" s="130"/>
      <c r="AJ62" s="131">
        <v>1</v>
      </c>
      <c r="AK62" s="130"/>
      <c r="AL62" s="130"/>
      <c r="AM62" s="130"/>
      <c r="AN62" s="130"/>
      <c r="AO62" s="130">
        <v>1</v>
      </c>
      <c r="AP62" s="130"/>
      <c r="AQ62" s="130">
        <v>1</v>
      </c>
      <c r="AR62" s="130"/>
      <c r="AS62" s="122" t="s">
        <v>466</v>
      </c>
    </row>
    <row r="63" spans="1:45" ht="114.6" customHeight="1" x14ac:dyDescent="0.3">
      <c r="B63" s="88" t="s">
        <v>790</v>
      </c>
      <c r="C63" s="88" t="s">
        <v>791</v>
      </c>
      <c r="D63" s="89" t="s">
        <v>792</v>
      </c>
      <c r="E63" s="88">
        <v>8</v>
      </c>
      <c r="F63" s="88" t="s">
        <v>804</v>
      </c>
      <c r="G63" s="89" t="s">
        <v>805</v>
      </c>
      <c r="H63" s="89" t="s">
        <v>806</v>
      </c>
      <c r="I63" s="88" t="s">
        <v>300</v>
      </c>
      <c r="J63" s="89" t="s">
        <v>807</v>
      </c>
      <c r="K63" s="89" t="s">
        <v>297</v>
      </c>
      <c r="L63" s="88" t="s">
        <v>304</v>
      </c>
      <c r="M63" s="88">
        <v>1</v>
      </c>
      <c r="N63" s="88" t="s">
        <v>349</v>
      </c>
      <c r="O63" s="88">
        <v>5</v>
      </c>
      <c r="P63" s="90" t="s">
        <v>300</v>
      </c>
      <c r="Q63" s="88" t="s">
        <v>301</v>
      </c>
      <c r="R63" s="89" t="s">
        <v>808</v>
      </c>
      <c r="S63" s="88" t="s">
        <v>303</v>
      </c>
      <c r="T63" s="88" t="s">
        <v>304</v>
      </c>
      <c r="U63" s="88">
        <v>1</v>
      </c>
      <c r="V63" s="88" t="s">
        <v>322</v>
      </c>
      <c r="W63" s="88">
        <v>4</v>
      </c>
      <c r="X63" s="88" t="s">
        <v>301</v>
      </c>
      <c r="Y63" s="90" t="s">
        <v>326</v>
      </c>
      <c r="Z63" s="89" t="s">
        <v>809</v>
      </c>
      <c r="AA63" s="88" t="s">
        <v>810</v>
      </c>
      <c r="AB63" s="88" t="s">
        <v>811</v>
      </c>
      <c r="AC63" s="91">
        <v>1</v>
      </c>
      <c r="AD63" s="91" t="s">
        <v>310</v>
      </c>
      <c r="AE63" s="88" t="s">
        <v>812</v>
      </c>
      <c r="AF63" s="88" t="s">
        <v>465</v>
      </c>
      <c r="AG63" s="110">
        <v>0</v>
      </c>
      <c r="AH63" s="136" t="s">
        <v>311</v>
      </c>
      <c r="AI63" s="93"/>
      <c r="AJ63" s="94">
        <v>1</v>
      </c>
      <c r="AK63" s="93"/>
      <c r="AL63" s="93"/>
      <c r="AM63" s="93"/>
      <c r="AN63" s="93"/>
      <c r="AO63" s="93">
        <v>1</v>
      </c>
      <c r="AP63" s="93"/>
      <c r="AQ63" s="93">
        <v>1</v>
      </c>
      <c r="AR63" s="93"/>
      <c r="AS63" s="95" t="s">
        <v>1008</v>
      </c>
    </row>
    <row r="64" spans="1:45" ht="57.6" customHeight="1" x14ac:dyDescent="0.3">
      <c r="B64" s="88" t="s">
        <v>813</v>
      </c>
      <c r="C64" s="88" t="s">
        <v>814</v>
      </c>
      <c r="D64" s="89" t="s">
        <v>815</v>
      </c>
      <c r="E64" s="88">
        <v>39</v>
      </c>
      <c r="F64" s="88" t="s">
        <v>816</v>
      </c>
      <c r="G64" s="89" t="s">
        <v>817</v>
      </c>
      <c r="H64" s="89" t="s">
        <v>818</v>
      </c>
      <c r="I64" s="88" t="s">
        <v>323</v>
      </c>
      <c r="J64" s="89" t="s">
        <v>819</v>
      </c>
      <c r="K64" s="89" t="s">
        <v>297</v>
      </c>
      <c r="L64" s="88" t="s">
        <v>304</v>
      </c>
      <c r="M64" s="88">
        <v>1</v>
      </c>
      <c r="N64" s="88" t="s">
        <v>299</v>
      </c>
      <c r="O64" s="88">
        <v>3</v>
      </c>
      <c r="P64" s="90" t="s">
        <v>323</v>
      </c>
      <c r="Q64" s="88" t="s">
        <v>305</v>
      </c>
      <c r="R64" s="89" t="s">
        <v>820</v>
      </c>
      <c r="S64" s="88" t="s">
        <v>303</v>
      </c>
      <c r="T64" s="88" t="s">
        <v>304</v>
      </c>
      <c r="U64" s="88">
        <v>1</v>
      </c>
      <c r="V64" s="88" t="s">
        <v>299</v>
      </c>
      <c r="W64" s="88">
        <v>3</v>
      </c>
      <c r="X64" s="88" t="s">
        <v>305</v>
      </c>
      <c r="Y64" s="90" t="s">
        <v>306</v>
      </c>
      <c r="Z64" s="89" t="s">
        <v>821</v>
      </c>
      <c r="AA64" s="88" t="s">
        <v>822</v>
      </c>
      <c r="AB64" s="88" t="s">
        <v>823</v>
      </c>
      <c r="AC64" s="118">
        <v>1</v>
      </c>
      <c r="AD64" s="117" t="s">
        <v>310</v>
      </c>
      <c r="AE64" s="88" t="s">
        <v>824</v>
      </c>
      <c r="AF64" s="91" t="s">
        <v>825</v>
      </c>
      <c r="AG64" s="125">
        <v>1</v>
      </c>
      <c r="AH64" s="133" t="s">
        <v>826</v>
      </c>
      <c r="AI64" s="131">
        <v>1</v>
      </c>
      <c r="AJ64" s="131"/>
      <c r="AK64" s="132"/>
      <c r="AL64" s="132"/>
      <c r="AM64" s="132"/>
      <c r="AN64" s="132"/>
      <c r="AO64" s="131">
        <v>1</v>
      </c>
      <c r="AP64" s="131"/>
      <c r="AQ64" s="131">
        <v>1</v>
      </c>
      <c r="AR64" s="132"/>
      <c r="AS64" s="134"/>
    </row>
    <row r="65" spans="2:45" ht="57.6" x14ac:dyDescent="0.3">
      <c r="B65" s="88" t="s">
        <v>813</v>
      </c>
      <c r="C65" s="88" t="s">
        <v>814</v>
      </c>
      <c r="D65" s="89" t="s">
        <v>815</v>
      </c>
      <c r="E65" s="88">
        <v>40</v>
      </c>
      <c r="F65" s="88" t="s">
        <v>827</v>
      </c>
      <c r="G65" s="89" t="s">
        <v>828</v>
      </c>
      <c r="H65" s="89" t="s">
        <v>829</v>
      </c>
      <c r="I65" s="88" t="s">
        <v>300</v>
      </c>
      <c r="J65" s="89" t="s">
        <v>830</v>
      </c>
      <c r="K65" s="89" t="s">
        <v>297</v>
      </c>
      <c r="L65" s="88" t="s">
        <v>298</v>
      </c>
      <c r="M65" s="88">
        <v>3</v>
      </c>
      <c r="N65" s="88" t="s">
        <v>299</v>
      </c>
      <c r="O65" s="88">
        <v>3</v>
      </c>
      <c r="P65" s="90" t="s">
        <v>300</v>
      </c>
      <c r="Q65" s="88" t="s">
        <v>301</v>
      </c>
      <c r="R65" s="89" t="s">
        <v>831</v>
      </c>
      <c r="S65" s="88" t="s">
        <v>303</v>
      </c>
      <c r="T65" s="88" t="s">
        <v>304</v>
      </c>
      <c r="U65" s="88">
        <v>1</v>
      </c>
      <c r="V65" s="88" t="s">
        <v>299</v>
      </c>
      <c r="W65" s="88">
        <v>3</v>
      </c>
      <c r="X65" s="88" t="s">
        <v>305</v>
      </c>
      <c r="Y65" s="90" t="s">
        <v>306</v>
      </c>
      <c r="Z65" s="98" t="s">
        <v>832</v>
      </c>
      <c r="AA65" s="89" t="s">
        <v>833</v>
      </c>
      <c r="AB65" s="88" t="s">
        <v>834</v>
      </c>
      <c r="AC65" s="91">
        <v>1</v>
      </c>
      <c r="AD65" s="91" t="s">
        <v>310</v>
      </c>
      <c r="AE65" s="88" t="s">
        <v>835</v>
      </c>
      <c r="AF65" s="88" t="s">
        <v>836</v>
      </c>
      <c r="AG65" s="125">
        <v>1</v>
      </c>
      <c r="AH65" s="133" t="s">
        <v>837</v>
      </c>
      <c r="AI65" s="131">
        <v>1</v>
      </c>
      <c r="AJ65" s="131"/>
      <c r="AK65" s="132"/>
      <c r="AL65" s="132"/>
      <c r="AM65" s="132"/>
      <c r="AN65" s="132"/>
      <c r="AO65" s="131">
        <v>1</v>
      </c>
      <c r="AP65" s="131"/>
      <c r="AQ65" s="131">
        <v>1</v>
      </c>
      <c r="AR65" s="132"/>
      <c r="AS65" s="135"/>
    </row>
    <row r="66" spans="2:45" ht="115.2" x14ac:dyDescent="0.3">
      <c r="B66" s="88" t="s">
        <v>838</v>
      </c>
      <c r="C66" s="88" t="s">
        <v>839</v>
      </c>
      <c r="D66" s="89" t="s">
        <v>840</v>
      </c>
      <c r="E66" s="88">
        <v>41</v>
      </c>
      <c r="F66" s="88" t="s">
        <v>841</v>
      </c>
      <c r="G66" s="89" t="s">
        <v>842</v>
      </c>
      <c r="H66" s="89" t="s">
        <v>843</v>
      </c>
      <c r="I66" s="88" t="s">
        <v>844</v>
      </c>
      <c r="J66" s="89" t="s">
        <v>845</v>
      </c>
      <c r="K66" s="89" t="s">
        <v>297</v>
      </c>
      <c r="L66" s="88" t="s">
        <v>411</v>
      </c>
      <c r="M66" s="88">
        <v>2</v>
      </c>
      <c r="N66" s="88" t="s">
        <v>299</v>
      </c>
      <c r="O66" s="88">
        <v>3</v>
      </c>
      <c r="P66" s="90" t="s">
        <v>544</v>
      </c>
      <c r="Q66" s="88" t="s">
        <v>305</v>
      </c>
      <c r="R66" s="89" t="s">
        <v>846</v>
      </c>
      <c r="S66" s="88" t="s">
        <v>429</v>
      </c>
      <c r="T66" s="88" t="s">
        <v>304</v>
      </c>
      <c r="U66" s="88">
        <v>1</v>
      </c>
      <c r="V66" s="88" t="s">
        <v>593</v>
      </c>
      <c r="W66" s="88">
        <v>2</v>
      </c>
      <c r="X66" s="88" t="s">
        <v>515</v>
      </c>
      <c r="Y66" s="90" t="s">
        <v>461</v>
      </c>
      <c r="Z66" s="89" t="s">
        <v>847</v>
      </c>
      <c r="AA66" s="88" t="s">
        <v>848</v>
      </c>
      <c r="AB66" s="88" t="s">
        <v>849</v>
      </c>
      <c r="AC66" s="91">
        <v>1</v>
      </c>
      <c r="AD66" s="91" t="s">
        <v>390</v>
      </c>
      <c r="AE66" s="88" t="s">
        <v>850</v>
      </c>
      <c r="AF66" s="88" t="s">
        <v>465</v>
      </c>
      <c r="AG66" s="110">
        <v>0</v>
      </c>
      <c r="AH66" s="136" t="s">
        <v>311</v>
      </c>
      <c r="AI66" s="112"/>
      <c r="AJ66" s="113">
        <v>1</v>
      </c>
      <c r="AK66" s="112"/>
      <c r="AL66" s="112"/>
      <c r="AM66" s="112"/>
      <c r="AN66" s="112"/>
      <c r="AO66" s="113"/>
      <c r="AP66" s="113">
        <v>1</v>
      </c>
      <c r="AQ66" s="113"/>
      <c r="AR66" s="112">
        <v>1</v>
      </c>
      <c r="AS66" s="135" t="s">
        <v>1000</v>
      </c>
    </row>
    <row r="67" spans="2:45" ht="115.2" customHeight="1" x14ac:dyDescent="0.3">
      <c r="B67" s="88" t="s">
        <v>838</v>
      </c>
      <c r="C67" s="88" t="s">
        <v>839</v>
      </c>
      <c r="D67" s="89" t="s">
        <v>840</v>
      </c>
      <c r="E67" s="88">
        <v>42</v>
      </c>
      <c r="F67" s="88" t="s">
        <v>851</v>
      </c>
      <c r="G67" s="89" t="s">
        <v>852</v>
      </c>
      <c r="H67" s="89" t="s">
        <v>853</v>
      </c>
      <c r="I67" s="88" t="s">
        <v>300</v>
      </c>
      <c r="J67" s="89" t="s">
        <v>854</v>
      </c>
      <c r="K67" s="89" t="s">
        <v>297</v>
      </c>
      <c r="L67" s="88" t="s">
        <v>411</v>
      </c>
      <c r="M67" s="88">
        <v>2</v>
      </c>
      <c r="N67" s="88" t="s">
        <v>299</v>
      </c>
      <c r="O67" s="88">
        <v>3</v>
      </c>
      <c r="P67" s="90" t="s">
        <v>544</v>
      </c>
      <c r="Q67" s="88" t="s">
        <v>305</v>
      </c>
      <c r="R67" s="89" t="s">
        <v>855</v>
      </c>
      <c r="S67" s="88" t="s">
        <v>303</v>
      </c>
      <c r="T67" s="88" t="s">
        <v>325</v>
      </c>
      <c r="U67" s="88">
        <v>1</v>
      </c>
      <c r="V67" s="88" t="s">
        <v>299</v>
      </c>
      <c r="W67" s="88">
        <v>3</v>
      </c>
      <c r="X67" s="88" t="s">
        <v>305</v>
      </c>
      <c r="Y67" s="90" t="s">
        <v>461</v>
      </c>
      <c r="Z67" s="89" t="s">
        <v>856</v>
      </c>
      <c r="AA67" s="88" t="s">
        <v>857</v>
      </c>
      <c r="AB67" s="88" t="s">
        <v>858</v>
      </c>
      <c r="AC67" s="88">
        <v>1</v>
      </c>
      <c r="AD67" s="88" t="s">
        <v>442</v>
      </c>
      <c r="AE67" s="287">
        <v>43921</v>
      </c>
      <c r="AF67" s="88" t="s">
        <v>465</v>
      </c>
      <c r="AG67" s="101">
        <v>1</v>
      </c>
      <c r="AH67" s="136" t="s">
        <v>999</v>
      </c>
      <c r="AI67" s="93"/>
      <c r="AJ67" s="94">
        <v>1</v>
      </c>
      <c r="AK67" s="93"/>
      <c r="AL67" s="93"/>
      <c r="AM67" s="93"/>
      <c r="AN67" s="93"/>
      <c r="AO67" s="94">
        <v>1</v>
      </c>
      <c r="AP67" s="94"/>
      <c r="AQ67" s="94">
        <v>1</v>
      </c>
      <c r="AR67" s="93"/>
      <c r="AS67" s="95" t="s">
        <v>313</v>
      </c>
    </row>
    <row r="68" spans="2:45" ht="100.8" customHeight="1" x14ac:dyDescent="0.3">
      <c r="B68" s="88" t="s">
        <v>838</v>
      </c>
      <c r="C68" s="88" t="s">
        <v>839</v>
      </c>
      <c r="D68" s="89" t="s">
        <v>840</v>
      </c>
      <c r="E68" s="88">
        <v>43</v>
      </c>
      <c r="F68" s="88" t="s">
        <v>859</v>
      </c>
      <c r="G68" s="89" t="s">
        <v>860</v>
      </c>
      <c r="H68" s="89" t="s">
        <v>861</v>
      </c>
      <c r="I68" s="88" t="s">
        <v>300</v>
      </c>
      <c r="J68" s="89" t="s">
        <v>862</v>
      </c>
      <c r="K68" s="89" t="s">
        <v>297</v>
      </c>
      <c r="L68" s="88" t="s">
        <v>411</v>
      </c>
      <c r="M68" s="88">
        <v>2</v>
      </c>
      <c r="N68" s="88" t="s">
        <v>299</v>
      </c>
      <c r="O68" s="88">
        <v>3</v>
      </c>
      <c r="P68" s="90" t="s">
        <v>544</v>
      </c>
      <c r="Q68" s="88" t="s">
        <v>305</v>
      </c>
      <c r="R68" s="89" t="s">
        <v>855</v>
      </c>
      <c r="S68" s="88" t="s">
        <v>303</v>
      </c>
      <c r="T68" s="88" t="s">
        <v>325</v>
      </c>
      <c r="U68" s="88">
        <v>1</v>
      </c>
      <c r="V68" s="88" t="s">
        <v>299</v>
      </c>
      <c r="W68" s="88">
        <v>3</v>
      </c>
      <c r="X68" s="88" t="s">
        <v>305</v>
      </c>
      <c r="Y68" s="90" t="s">
        <v>461</v>
      </c>
      <c r="Z68" s="89" t="s">
        <v>856</v>
      </c>
      <c r="AA68" s="88" t="s">
        <v>857</v>
      </c>
      <c r="AB68" s="88" t="s">
        <v>858</v>
      </c>
      <c r="AC68" s="91">
        <v>1</v>
      </c>
      <c r="AD68" s="88" t="s">
        <v>442</v>
      </c>
      <c r="AE68" s="92">
        <v>43921</v>
      </c>
      <c r="AF68" s="88" t="s">
        <v>465</v>
      </c>
      <c r="AG68" s="101">
        <v>1</v>
      </c>
      <c r="AH68" s="136" t="s">
        <v>999</v>
      </c>
      <c r="AI68" s="93"/>
      <c r="AJ68" s="94">
        <v>1</v>
      </c>
      <c r="AK68" s="93"/>
      <c r="AL68" s="93"/>
      <c r="AM68" s="93"/>
      <c r="AN68" s="93"/>
      <c r="AO68" s="94">
        <v>1</v>
      </c>
      <c r="AP68" s="94"/>
      <c r="AQ68" s="94">
        <v>1</v>
      </c>
      <c r="AR68" s="93"/>
      <c r="AS68" s="95" t="s">
        <v>313</v>
      </c>
    </row>
    <row r="69" spans="2:45" ht="43.2" x14ac:dyDescent="0.3">
      <c r="B69" s="88" t="s">
        <v>863</v>
      </c>
      <c r="C69" s="88" t="s">
        <v>864</v>
      </c>
      <c r="D69" s="89" t="s">
        <v>865</v>
      </c>
      <c r="E69" s="88">
        <v>44</v>
      </c>
      <c r="F69" s="88" t="s">
        <v>866</v>
      </c>
      <c r="G69" s="89" t="s">
        <v>867</v>
      </c>
      <c r="H69" s="89" t="s">
        <v>868</v>
      </c>
      <c r="I69" s="88" t="s">
        <v>869</v>
      </c>
      <c r="J69" s="89" t="s">
        <v>870</v>
      </c>
      <c r="K69" s="89" t="s">
        <v>297</v>
      </c>
      <c r="L69" s="88" t="s">
        <v>304</v>
      </c>
      <c r="M69" s="88">
        <v>1</v>
      </c>
      <c r="N69" s="88" t="s">
        <v>322</v>
      </c>
      <c r="O69" s="88">
        <v>4</v>
      </c>
      <c r="P69" s="90" t="s">
        <v>300</v>
      </c>
      <c r="Q69" s="88" t="s">
        <v>301</v>
      </c>
      <c r="R69" s="89" t="s">
        <v>871</v>
      </c>
      <c r="S69" s="88" t="s">
        <v>303</v>
      </c>
      <c r="T69" s="88" t="s">
        <v>304</v>
      </c>
      <c r="U69" s="88">
        <v>1</v>
      </c>
      <c r="V69" s="88" t="s">
        <v>322</v>
      </c>
      <c r="W69" s="88">
        <v>4</v>
      </c>
      <c r="X69" s="88" t="s">
        <v>301</v>
      </c>
      <c r="Y69" s="90" t="s">
        <v>326</v>
      </c>
      <c r="Z69" s="89" t="s">
        <v>872</v>
      </c>
      <c r="AA69" s="88" t="s">
        <v>873</v>
      </c>
      <c r="AB69" s="88" t="s">
        <v>874</v>
      </c>
      <c r="AC69" s="88">
        <v>12</v>
      </c>
      <c r="AD69" s="91" t="s">
        <v>310</v>
      </c>
      <c r="AE69" s="92">
        <v>43936</v>
      </c>
      <c r="AF69" s="88" t="s">
        <v>875</v>
      </c>
      <c r="AG69" s="125">
        <v>1</v>
      </c>
      <c r="AH69" s="128" t="s">
        <v>876</v>
      </c>
      <c r="AI69" s="137">
        <v>1</v>
      </c>
      <c r="AJ69" s="138"/>
      <c r="AK69" s="139"/>
      <c r="AL69" s="139"/>
      <c r="AM69" s="139"/>
      <c r="AN69" s="139"/>
      <c r="AO69" s="139">
        <v>1</v>
      </c>
      <c r="AP69" s="139"/>
      <c r="AQ69" s="139">
        <v>1</v>
      </c>
      <c r="AR69" s="139"/>
      <c r="AS69" s="128"/>
    </row>
    <row r="70" spans="2:45" ht="43.2" x14ac:dyDescent="0.3">
      <c r="B70" s="88" t="s">
        <v>863</v>
      </c>
      <c r="C70" s="88" t="s">
        <v>864</v>
      </c>
      <c r="D70" s="89" t="s">
        <v>865</v>
      </c>
      <c r="E70" s="88">
        <v>45</v>
      </c>
      <c r="F70" s="88" t="s">
        <v>877</v>
      </c>
      <c r="G70" s="89" t="s">
        <v>878</v>
      </c>
      <c r="H70" s="89" t="s">
        <v>879</v>
      </c>
      <c r="I70" s="88" t="s">
        <v>869</v>
      </c>
      <c r="J70" s="89" t="s">
        <v>870</v>
      </c>
      <c r="K70" s="89" t="s">
        <v>297</v>
      </c>
      <c r="L70" s="88" t="s">
        <v>304</v>
      </c>
      <c r="M70" s="88">
        <v>1</v>
      </c>
      <c r="N70" s="88" t="s">
        <v>322</v>
      </c>
      <c r="O70" s="88">
        <v>4</v>
      </c>
      <c r="P70" s="90" t="s">
        <v>300</v>
      </c>
      <c r="Q70" s="88" t="s">
        <v>301</v>
      </c>
      <c r="R70" s="89" t="s">
        <v>880</v>
      </c>
      <c r="S70" s="88" t="s">
        <v>303</v>
      </c>
      <c r="T70" s="88" t="s">
        <v>304</v>
      </c>
      <c r="U70" s="88">
        <v>1</v>
      </c>
      <c r="V70" s="88" t="s">
        <v>322</v>
      </c>
      <c r="W70" s="88">
        <v>4</v>
      </c>
      <c r="X70" s="88" t="s">
        <v>301</v>
      </c>
      <c r="Y70" s="90" t="s">
        <v>326</v>
      </c>
      <c r="Z70" s="89" t="s">
        <v>881</v>
      </c>
      <c r="AA70" s="88" t="s">
        <v>882</v>
      </c>
      <c r="AB70" s="88" t="s">
        <v>754</v>
      </c>
      <c r="AC70" s="88">
        <v>12</v>
      </c>
      <c r="AD70" s="91" t="s">
        <v>310</v>
      </c>
      <c r="AE70" s="92">
        <v>43832</v>
      </c>
      <c r="AF70" s="88" t="s">
        <v>875</v>
      </c>
      <c r="AG70" s="125">
        <v>1</v>
      </c>
      <c r="AH70" s="128" t="s">
        <v>876</v>
      </c>
      <c r="AI70" s="137">
        <v>1</v>
      </c>
      <c r="AJ70" s="138"/>
      <c r="AK70" s="139"/>
      <c r="AL70" s="139"/>
      <c r="AM70" s="139"/>
      <c r="AN70" s="139"/>
      <c r="AO70" s="137">
        <v>1</v>
      </c>
      <c r="AP70" s="137"/>
      <c r="AQ70" s="137">
        <v>1</v>
      </c>
      <c r="AR70" s="139"/>
      <c r="AS70" s="128"/>
    </row>
    <row r="71" spans="2:45" ht="72" x14ac:dyDescent="0.3">
      <c r="B71" s="88" t="s">
        <v>863</v>
      </c>
      <c r="C71" s="88" t="s">
        <v>864</v>
      </c>
      <c r="D71" s="89" t="s">
        <v>865</v>
      </c>
      <c r="E71" s="88">
        <v>46</v>
      </c>
      <c r="F71" s="88" t="s">
        <v>883</v>
      </c>
      <c r="G71" s="89" t="s">
        <v>884</v>
      </c>
      <c r="H71" s="89" t="s">
        <v>885</v>
      </c>
      <c r="I71" s="88" t="s">
        <v>323</v>
      </c>
      <c r="J71" s="89" t="s">
        <v>886</v>
      </c>
      <c r="K71" s="89" t="s">
        <v>297</v>
      </c>
      <c r="L71" s="88" t="s">
        <v>411</v>
      </c>
      <c r="M71" s="88">
        <v>2</v>
      </c>
      <c r="N71" s="88" t="s">
        <v>322</v>
      </c>
      <c r="O71" s="88">
        <v>4</v>
      </c>
      <c r="P71" s="90" t="s">
        <v>323</v>
      </c>
      <c r="Q71" s="88" t="s">
        <v>301</v>
      </c>
      <c r="R71" s="89" t="s">
        <v>887</v>
      </c>
      <c r="S71" s="88" t="s">
        <v>303</v>
      </c>
      <c r="T71" s="88" t="s">
        <v>304</v>
      </c>
      <c r="U71" s="88">
        <v>1</v>
      </c>
      <c r="V71" s="88" t="s">
        <v>322</v>
      </c>
      <c r="W71" s="88">
        <v>4</v>
      </c>
      <c r="X71" s="88" t="s">
        <v>301</v>
      </c>
      <c r="Y71" s="90" t="s">
        <v>326</v>
      </c>
      <c r="Z71" s="89" t="s">
        <v>888</v>
      </c>
      <c r="AA71" s="88" t="s">
        <v>889</v>
      </c>
      <c r="AB71" s="88" t="s">
        <v>890</v>
      </c>
      <c r="AC71" s="88">
        <v>1</v>
      </c>
      <c r="AD71" s="91" t="s">
        <v>310</v>
      </c>
      <c r="AE71" s="92">
        <v>43832</v>
      </c>
      <c r="AF71" s="88" t="s">
        <v>891</v>
      </c>
      <c r="AG71" s="125">
        <v>1</v>
      </c>
      <c r="AH71" s="95" t="s">
        <v>892</v>
      </c>
      <c r="AI71" s="137">
        <v>1</v>
      </c>
      <c r="AJ71" s="138"/>
      <c r="AK71" s="139"/>
      <c r="AL71" s="139"/>
      <c r="AM71" s="139"/>
      <c r="AN71" s="139"/>
      <c r="AO71" s="137">
        <v>1</v>
      </c>
      <c r="AP71" s="137"/>
      <c r="AQ71" s="137">
        <v>1</v>
      </c>
      <c r="AR71" s="139"/>
      <c r="AS71" s="128"/>
    </row>
    <row r="72" spans="2:45" ht="115.2" x14ac:dyDescent="0.3">
      <c r="B72" s="88" t="s">
        <v>863</v>
      </c>
      <c r="C72" s="88" t="s">
        <v>864</v>
      </c>
      <c r="D72" s="89" t="s">
        <v>865</v>
      </c>
      <c r="E72" s="88">
        <v>47</v>
      </c>
      <c r="F72" s="88" t="s">
        <v>893</v>
      </c>
      <c r="G72" s="89" t="s">
        <v>894</v>
      </c>
      <c r="H72" s="89" t="s">
        <v>895</v>
      </c>
      <c r="I72" s="88" t="s">
        <v>323</v>
      </c>
      <c r="J72" s="89" t="s">
        <v>896</v>
      </c>
      <c r="K72" s="89" t="s">
        <v>297</v>
      </c>
      <c r="L72" s="88" t="s">
        <v>493</v>
      </c>
      <c r="M72" s="88">
        <v>4</v>
      </c>
      <c r="N72" s="88" t="s">
        <v>322</v>
      </c>
      <c r="O72" s="88">
        <v>4</v>
      </c>
      <c r="P72" s="90" t="s">
        <v>300</v>
      </c>
      <c r="Q72" s="88" t="s">
        <v>427</v>
      </c>
      <c r="R72" s="89" t="s">
        <v>897</v>
      </c>
      <c r="S72" s="88" t="s">
        <v>429</v>
      </c>
      <c r="T72" s="88" t="s">
        <v>493</v>
      </c>
      <c r="U72" s="88">
        <v>4</v>
      </c>
      <c r="V72" s="88" t="s">
        <v>593</v>
      </c>
      <c r="W72" s="88">
        <v>2</v>
      </c>
      <c r="X72" s="88" t="s">
        <v>301</v>
      </c>
      <c r="Y72" s="90" t="s">
        <v>326</v>
      </c>
      <c r="Z72" s="98" t="s">
        <v>898</v>
      </c>
      <c r="AA72" s="88" t="s">
        <v>899</v>
      </c>
      <c r="AB72" s="88" t="s">
        <v>900</v>
      </c>
      <c r="AC72" s="91">
        <v>1</v>
      </c>
      <c r="AD72" s="91" t="s">
        <v>310</v>
      </c>
      <c r="AE72" s="92">
        <v>43832</v>
      </c>
      <c r="AF72" s="88" t="s">
        <v>901</v>
      </c>
      <c r="AG72" s="125">
        <v>1</v>
      </c>
      <c r="AH72" s="122" t="s">
        <v>902</v>
      </c>
      <c r="AI72" s="137">
        <v>1</v>
      </c>
      <c r="AJ72" s="138"/>
      <c r="AK72" s="139"/>
      <c r="AL72" s="139"/>
      <c r="AM72" s="139"/>
      <c r="AN72" s="139"/>
      <c r="AO72" s="137">
        <v>1</v>
      </c>
      <c r="AP72" s="137"/>
      <c r="AQ72" s="137">
        <v>1</v>
      </c>
      <c r="AR72" s="139"/>
      <c r="AS72" s="128"/>
    </row>
    <row r="73" spans="2:45" ht="72" x14ac:dyDescent="0.3">
      <c r="B73" s="88" t="s">
        <v>863</v>
      </c>
      <c r="C73" s="88" t="s">
        <v>864</v>
      </c>
      <c r="D73" s="89" t="s">
        <v>865</v>
      </c>
      <c r="E73" s="88">
        <v>48</v>
      </c>
      <c r="F73" s="88" t="s">
        <v>903</v>
      </c>
      <c r="G73" s="89" t="s">
        <v>904</v>
      </c>
      <c r="H73" s="89" t="s">
        <v>905</v>
      </c>
      <c r="I73" s="88" t="s">
        <v>300</v>
      </c>
      <c r="J73" s="89" t="s">
        <v>906</v>
      </c>
      <c r="K73" s="89" t="s">
        <v>297</v>
      </c>
      <c r="L73" s="88" t="s">
        <v>304</v>
      </c>
      <c r="M73" s="88">
        <v>1</v>
      </c>
      <c r="N73" s="88" t="s">
        <v>322</v>
      </c>
      <c r="O73" s="88">
        <v>4</v>
      </c>
      <c r="P73" s="90" t="s">
        <v>544</v>
      </c>
      <c r="Q73" s="88" t="s">
        <v>301</v>
      </c>
      <c r="R73" s="89" t="s">
        <v>907</v>
      </c>
      <c r="S73" s="88" t="s">
        <v>303</v>
      </c>
      <c r="T73" s="88" t="s">
        <v>304</v>
      </c>
      <c r="U73" s="88">
        <v>1</v>
      </c>
      <c r="V73" s="88" t="s">
        <v>322</v>
      </c>
      <c r="W73" s="88">
        <v>4</v>
      </c>
      <c r="X73" s="88" t="s">
        <v>301</v>
      </c>
      <c r="Y73" s="90" t="s">
        <v>326</v>
      </c>
      <c r="Z73" s="89" t="s">
        <v>908</v>
      </c>
      <c r="AA73" s="88" t="s">
        <v>909</v>
      </c>
      <c r="AB73" s="88" t="s">
        <v>910</v>
      </c>
      <c r="AC73" s="88">
        <v>12</v>
      </c>
      <c r="AD73" s="91" t="s">
        <v>310</v>
      </c>
      <c r="AE73" s="92">
        <v>43832</v>
      </c>
      <c r="AF73" s="88" t="s">
        <v>901</v>
      </c>
      <c r="AG73" s="125">
        <v>1</v>
      </c>
      <c r="AH73" s="128" t="s">
        <v>911</v>
      </c>
      <c r="AI73" s="137">
        <v>1</v>
      </c>
      <c r="AJ73" s="138"/>
      <c r="AK73" s="139"/>
      <c r="AL73" s="139"/>
      <c r="AM73" s="139"/>
      <c r="AN73" s="139"/>
      <c r="AO73" s="137">
        <v>1</v>
      </c>
      <c r="AP73" s="137"/>
      <c r="AQ73" s="137">
        <v>1</v>
      </c>
      <c r="AR73" s="139"/>
      <c r="AS73" s="128"/>
    </row>
    <row r="74" spans="2:45" ht="115.2" x14ac:dyDescent="0.3">
      <c r="B74" s="88" t="s">
        <v>863</v>
      </c>
      <c r="C74" s="88" t="s">
        <v>864</v>
      </c>
      <c r="D74" s="89" t="s">
        <v>865</v>
      </c>
      <c r="E74" s="88">
        <v>49</v>
      </c>
      <c r="F74" s="88" t="s">
        <v>912</v>
      </c>
      <c r="G74" s="89" t="s">
        <v>904</v>
      </c>
      <c r="H74" s="89" t="s">
        <v>913</v>
      </c>
      <c r="I74" s="88" t="s">
        <v>323</v>
      </c>
      <c r="J74" s="89" t="s">
        <v>906</v>
      </c>
      <c r="K74" s="89" t="s">
        <v>297</v>
      </c>
      <c r="L74" s="88" t="s">
        <v>304</v>
      </c>
      <c r="M74" s="88">
        <v>1</v>
      </c>
      <c r="N74" s="88" t="s">
        <v>299</v>
      </c>
      <c r="O74" s="88">
        <v>3</v>
      </c>
      <c r="P74" s="90" t="s">
        <v>544</v>
      </c>
      <c r="Q74" s="88" t="s">
        <v>305</v>
      </c>
      <c r="R74" s="89" t="s">
        <v>914</v>
      </c>
      <c r="S74" s="88" t="s">
        <v>303</v>
      </c>
      <c r="T74" s="88" t="s">
        <v>304</v>
      </c>
      <c r="U74" s="88">
        <v>1</v>
      </c>
      <c r="V74" s="88" t="s">
        <v>299</v>
      </c>
      <c r="W74" s="88">
        <v>3</v>
      </c>
      <c r="X74" s="88" t="s">
        <v>305</v>
      </c>
      <c r="Y74" s="90" t="s">
        <v>306</v>
      </c>
      <c r="Z74" s="89" t="s">
        <v>915</v>
      </c>
      <c r="AA74" s="88" t="s">
        <v>916</v>
      </c>
      <c r="AB74" s="88" t="s">
        <v>917</v>
      </c>
      <c r="AC74" s="91">
        <v>2</v>
      </c>
      <c r="AD74" s="91" t="s">
        <v>310</v>
      </c>
      <c r="AE74" s="92">
        <v>43832</v>
      </c>
      <c r="AF74" s="88" t="s">
        <v>901</v>
      </c>
      <c r="AG74" s="110">
        <v>0</v>
      </c>
      <c r="AH74" s="136" t="s">
        <v>311</v>
      </c>
      <c r="AI74" s="137"/>
      <c r="AJ74" s="138">
        <v>1</v>
      </c>
      <c r="AK74" s="139"/>
      <c r="AL74" s="139"/>
      <c r="AM74" s="139"/>
      <c r="AN74" s="139"/>
      <c r="AO74" s="137">
        <v>1</v>
      </c>
      <c r="AP74" s="137"/>
      <c r="AQ74" s="137">
        <v>1</v>
      </c>
      <c r="AR74" s="139"/>
      <c r="AS74" s="95" t="s">
        <v>918</v>
      </c>
    </row>
    <row r="75" spans="2:45" ht="86.4" x14ac:dyDescent="0.3">
      <c r="B75" s="88" t="s">
        <v>919</v>
      </c>
      <c r="C75" s="88" t="s">
        <v>920</v>
      </c>
      <c r="D75" s="89" t="s">
        <v>921</v>
      </c>
      <c r="E75" s="88">
        <v>50</v>
      </c>
      <c r="F75" s="88" t="s">
        <v>922</v>
      </c>
      <c r="G75" s="89" t="s">
        <v>923</v>
      </c>
      <c r="H75" s="89" t="s">
        <v>924</v>
      </c>
      <c r="I75" s="88" t="s">
        <v>323</v>
      </c>
      <c r="J75" s="89" t="s">
        <v>925</v>
      </c>
      <c r="K75" s="89" t="s">
        <v>297</v>
      </c>
      <c r="L75" s="88" t="s">
        <v>325</v>
      </c>
      <c r="M75" s="88">
        <v>1</v>
      </c>
      <c r="N75" s="88" t="s">
        <v>322</v>
      </c>
      <c r="O75" s="88">
        <v>4</v>
      </c>
      <c r="P75" s="90" t="s">
        <v>323</v>
      </c>
      <c r="Q75" s="88" t="s">
        <v>301</v>
      </c>
      <c r="R75" s="89" t="s">
        <v>926</v>
      </c>
      <c r="S75" s="88" t="s">
        <v>303</v>
      </c>
      <c r="T75" s="88" t="s">
        <v>325</v>
      </c>
      <c r="U75" s="88">
        <v>1</v>
      </c>
      <c r="V75" s="88" t="s">
        <v>322</v>
      </c>
      <c r="W75" s="88">
        <v>4</v>
      </c>
      <c r="X75" s="88" t="s">
        <v>301</v>
      </c>
      <c r="Y75" s="90" t="s">
        <v>326</v>
      </c>
      <c r="Z75" s="89" t="s">
        <v>927</v>
      </c>
      <c r="AA75" s="88" t="s">
        <v>928</v>
      </c>
      <c r="AB75" s="88" t="s">
        <v>929</v>
      </c>
      <c r="AC75" s="91">
        <v>1</v>
      </c>
      <c r="AD75" s="91" t="s">
        <v>310</v>
      </c>
      <c r="AE75" s="92">
        <v>43896</v>
      </c>
      <c r="AF75" s="88" t="s">
        <v>930</v>
      </c>
      <c r="AG75" s="110">
        <v>0</v>
      </c>
      <c r="AH75" s="136" t="s">
        <v>311</v>
      </c>
      <c r="AI75" s="137"/>
      <c r="AJ75" s="138">
        <v>1</v>
      </c>
      <c r="AK75" s="139"/>
      <c r="AL75" s="139"/>
      <c r="AM75" s="139"/>
      <c r="AN75" s="139"/>
      <c r="AO75" s="137">
        <v>1</v>
      </c>
      <c r="AP75" s="137"/>
      <c r="AQ75" s="137">
        <v>1</v>
      </c>
      <c r="AR75" s="137"/>
      <c r="AS75" s="95" t="s">
        <v>931</v>
      </c>
    </row>
    <row r="76" spans="2:45" ht="86.4" x14ac:dyDescent="0.3">
      <c r="B76" s="88" t="s">
        <v>919</v>
      </c>
      <c r="C76" s="88" t="s">
        <v>920</v>
      </c>
      <c r="D76" s="89" t="s">
        <v>921</v>
      </c>
      <c r="E76" s="88">
        <v>51</v>
      </c>
      <c r="F76" s="88" t="s">
        <v>932</v>
      </c>
      <c r="G76" s="89" t="s">
        <v>933</v>
      </c>
      <c r="H76" s="89" t="s">
        <v>934</v>
      </c>
      <c r="I76" s="88" t="s">
        <v>323</v>
      </c>
      <c r="J76" s="89" t="s">
        <v>935</v>
      </c>
      <c r="K76" s="89" t="s">
        <v>297</v>
      </c>
      <c r="L76" s="88" t="s">
        <v>304</v>
      </c>
      <c r="M76" s="88">
        <v>1</v>
      </c>
      <c r="N76" s="88" t="s">
        <v>322</v>
      </c>
      <c r="O76" s="88">
        <v>4</v>
      </c>
      <c r="P76" s="90" t="s">
        <v>323</v>
      </c>
      <c r="Q76" s="88" t="s">
        <v>301</v>
      </c>
      <c r="R76" s="89" t="s">
        <v>936</v>
      </c>
      <c r="S76" s="88" t="s">
        <v>303</v>
      </c>
      <c r="T76" s="88" t="s">
        <v>325</v>
      </c>
      <c r="U76" s="88">
        <v>1</v>
      </c>
      <c r="V76" s="88" t="s">
        <v>322</v>
      </c>
      <c r="W76" s="88">
        <v>4</v>
      </c>
      <c r="X76" s="88" t="s">
        <v>301</v>
      </c>
      <c r="Y76" s="90" t="s">
        <v>326</v>
      </c>
      <c r="Z76" s="98" t="s">
        <v>937</v>
      </c>
      <c r="AA76" s="89" t="s">
        <v>938</v>
      </c>
      <c r="AB76" s="88" t="s">
        <v>764</v>
      </c>
      <c r="AC76" s="91">
        <v>4</v>
      </c>
      <c r="AD76" s="91" t="s">
        <v>310</v>
      </c>
      <c r="AE76" s="92">
        <v>43897</v>
      </c>
      <c r="AF76" s="88" t="s">
        <v>930</v>
      </c>
      <c r="AG76" s="110">
        <v>0</v>
      </c>
      <c r="AH76" s="136" t="s">
        <v>311</v>
      </c>
      <c r="AI76" s="137"/>
      <c r="AJ76" s="138">
        <v>1</v>
      </c>
      <c r="AK76" s="139"/>
      <c r="AL76" s="139"/>
      <c r="AM76" s="139"/>
      <c r="AN76" s="139"/>
      <c r="AO76" s="137">
        <v>1</v>
      </c>
      <c r="AP76" s="137"/>
      <c r="AQ76" s="137">
        <v>1</v>
      </c>
      <c r="AR76" s="139"/>
      <c r="AS76" s="95" t="s">
        <v>313</v>
      </c>
    </row>
    <row r="77" spans="2:45" ht="65.400000000000006" customHeight="1" x14ac:dyDescent="0.3">
      <c r="B77" s="88" t="s">
        <v>790</v>
      </c>
      <c r="C77" s="88" t="s">
        <v>791</v>
      </c>
      <c r="D77" s="89" t="s">
        <v>792</v>
      </c>
      <c r="E77" s="88">
        <v>67</v>
      </c>
      <c r="F77" s="88" t="s">
        <v>940</v>
      </c>
      <c r="G77" s="89" t="s">
        <v>996</v>
      </c>
      <c r="H77" s="89" t="s">
        <v>941</v>
      </c>
      <c r="I77" s="88" t="s">
        <v>942</v>
      </c>
      <c r="J77" s="98" t="s">
        <v>943</v>
      </c>
      <c r="K77" s="89" t="s">
        <v>297</v>
      </c>
      <c r="L77" s="88" t="s">
        <v>944</v>
      </c>
      <c r="M77" s="88">
        <v>3</v>
      </c>
      <c r="N77" s="88" t="s">
        <v>710</v>
      </c>
      <c r="O77" s="88">
        <v>3</v>
      </c>
      <c r="P77" s="90" t="s">
        <v>544</v>
      </c>
      <c r="Q77" s="88" t="s">
        <v>710</v>
      </c>
      <c r="R77" s="89" t="s">
        <v>945</v>
      </c>
      <c r="S77" s="88" t="s">
        <v>303</v>
      </c>
      <c r="T77" s="88" t="s">
        <v>298</v>
      </c>
      <c r="U77" s="88">
        <v>3</v>
      </c>
      <c r="V77" s="88" t="s">
        <v>299</v>
      </c>
      <c r="W77" s="88">
        <v>3</v>
      </c>
      <c r="X77" s="88" t="s">
        <v>946</v>
      </c>
      <c r="Y77" s="90" t="s">
        <v>947</v>
      </c>
      <c r="Z77" s="89" t="s">
        <v>948</v>
      </c>
      <c r="AA77" s="88" t="s">
        <v>949</v>
      </c>
      <c r="AB77" s="88" t="s">
        <v>950</v>
      </c>
      <c r="AC77" s="91">
        <v>1</v>
      </c>
      <c r="AD77" s="91" t="s">
        <v>310</v>
      </c>
      <c r="AE77" s="92">
        <v>43991</v>
      </c>
      <c r="AF77" s="88" t="s">
        <v>803</v>
      </c>
      <c r="AG77" s="293">
        <v>1</v>
      </c>
      <c r="AH77" s="100" t="s">
        <v>1003</v>
      </c>
      <c r="AI77" s="137"/>
      <c r="AJ77" s="138">
        <v>1</v>
      </c>
      <c r="AK77" s="139"/>
      <c r="AL77" s="139"/>
      <c r="AM77" s="139"/>
      <c r="AN77" s="139"/>
      <c r="AO77" s="137">
        <v>1</v>
      </c>
      <c r="AP77" s="137"/>
      <c r="AQ77" s="137">
        <v>1</v>
      </c>
      <c r="AR77" s="139"/>
      <c r="AS77" s="128"/>
    </row>
    <row r="78" spans="2:45" ht="15.75" customHeight="1" x14ac:dyDescent="0.3">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1"/>
      <c r="AI78" s="70">
        <f>COUNTA(AI12:AI77)</f>
        <v>48</v>
      </c>
      <c r="AJ78" s="71">
        <f>SUM(AJ12:AJ77)</f>
        <v>17</v>
      </c>
      <c r="AO78" s="142">
        <f>SUM(AO12:AO77)</f>
        <v>59</v>
      </c>
    </row>
    <row r="79" spans="2:45" ht="15.75" customHeight="1" x14ac:dyDescent="0.3">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1"/>
    </row>
    <row r="80" spans="2:45" ht="15.75" customHeight="1" x14ac:dyDescent="0.3">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1"/>
    </row>
    <row r="81" spans="2:33" ht="15.75" customHeight="1" x14ac:dyDescent="0.3">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1"/>
    </row>
    <row r="82" spans="2:33" ht="15.75" customHeight="1" x14ac:dyDescent="0.3">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1"/>
    </row>
    <row r="83" spans="2:33" ht="15.75" customHeight="1" x14ac:dyDescent="0.3">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1"/>
    </row>
    <row r="84" spans="2:33" ht="15.75" customHeight="1" x14ac:dyDescent="0.3">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1"/>
    </row>
    <row r="85" spans="2:33" ht="15.75" customHeight="1" x14ac:dyDescent="0.3">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1"/>
    </row>
    <row r="86" spans="2:33" ht="15.75" customHeight="1" x14ac:dyDescent="0.3">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1"/>
    </row>
    <row r="87" spans="2:33" ht="15.75" customHeight="1" x14ac:dyDescent="0.3">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1"/>
    </row>
    <row r="88" spans="2:33" ht="15.75" customHeight="1" x14ac:dyDescent="0.3">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1"/>
    </row>
    <row r="89" spans="2:33" ht="15.75" customHeight="1" x14ac:dyDescent="0.3">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1"/>
    </row>
    <row r="90" spans="2:33" ht="15.75" customHeight="1" x14ac:dyDescent="0.3">
      <c r="B90" s="140"/>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1"/>
    </row>
    <row r="91" spans="2:33" ht="15.75" customHeight="1" x14ac:dyDescent="0.3">
      <c r="B91" s="140"/>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1"/>
    </row>
    <row r="92" spans="2:33" ht="15.75" customHeight="1" x14ac:dyDescent="0.3">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1"/>
    </row>
    <row r="93" spans="2:33" ht="15.75" customHeight="1" x14ac:dyDescent="0.3">
      <c r="B93" s="140"/>
      <c r="C93" s="140"/>
      <c r="D93" s="140"/>
      <c r="E93" s="140"/>
      <c r="F93" s="140"/>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1"/>
    </row>
    <row r="94" spans="2:33" ht="15.75" customHeight="1" x14ac:dyDescent="0.3">
      <c r="B94" s="140"/>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1"/>
    </row>
    <row r="95" spans="2:33" ht="15.75" customHeight="1" x14ac:dyDescent="0.3">
      <c r="B95" s="140"/>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1"/>
    </row>
    <row r="96" spans="2:33" ht="15.75" customHeight="1" x14ac:dyDescent="0.3">
      <c r="B96" s="140"/>
      <c r="C96" s="140"/>
      <c r="D96" s="140"/>
      <c r="E96" s="140"/>
      <c r="F96" s="140"/>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1"/>
    </row>
    <row r="97" spans="2:33" ht="15.75" customHeight="1" x14ac:dyDescent="0.3">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1"/>
    </row>
    <row r="98" spans="2:33" ht="15.75" customHeight="1" x14ac:dyDescent="0.3">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1"/>
    </row>
    <row r="99" spans="2:33" ht="15.75" customHeight="1" x14ac:dyDescent="0.3">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1"/>
    </row>
    <row r="100" spans="2:33" ht="15.75" customHeight="1" x14ac:dyDescent="0.3">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1"/>
    </row>
    <row r="101" spans="2:33" ht="15.75" customHeight="1" x14ac:dyDescent="0.3">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1"/>
    </row>
    <row r="102" spans="2:33" ht="15.75" customHeight="1" x14ac:dyDescent="0.3">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1"/>
    </row>
    <row r="103" spans="2:33" ht="15.75" customHeight="1" x14ac:dyDescent="0.3">
      <c r="B103" s="140"/>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1"/>
    </row>
    <row r="104" spans="2:33" ht="15.75" customHeight="1" x14ac:dyDescent="0.3">
      <c r="B104" s="140"/>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1"/>
    </row>
    <row r="105" spans="2:33" ht="15.75" customHeight="1" x14ac:dyDescent="0.3">
      <c r="B105" s="140"/>
      <c r="C105" s="140"/>
      <c r="D105" s="140"/>
      <c r="E105" s="140"/>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c r="AC105" s="140"/>
      <c r="AD105" s="140"/>
      <c r="AE105" s="140"/>
      <c r="AF105" s="140"/>
      <c r="AG105" s="141"/>
    </row>
    <row r="106" spans="2:33" ht="15.75" customHeight="1" x14ac:dyDescent="0.3">
      <c r="B106" s="140"/>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140"/>
      <c r="AE106" s="140"/>
      <c r="AF106" s="140"/>
      <c r="AG106" s="141"/>
    </row>
    <row r="107" spans="2:33" ht="15.75" customHeight="1" x14ac:dyDescent="0.3">
      <c r="B107" s="140"/>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E107" s="140"/>
      <c r="AF107" s="140"/>
      <c r="AG107" s="141"/>
    </row>
    <row r="108" spans="2:33" ht="15.75" customHeight="1" x14ac:dyDescent="0.3">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1"/>
    </row>
    <row r="109" spans="2:33" ht="15.75" customHeight="1" x14ac:dyDescent="0.3">
      <c r="B109" s="140"/>
      <c r="C109" s="140"/>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1"/>
    </row>
    <row r="110" spans="2:33" ht="15.75" customHeight="1" x14ac:dyDescent="0.3">
      <c r="B110" s="140"/>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1"/>
    </row>
    <row r="111" spans="2:33" ht="15.75" customHeight="1" x14ac:dyDescent="0.3">
      <c r="B111" s="140"/>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0"/>
      <c r="AF111" s="140"/>
      <c r="AG111" s="141"/>
    </row>
    <row r="112" spans="2:33" ht="15.75" customHeight="1" x14ac:dyDescent="0.3">
      <c r="B112" s="140"/>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0"/>
      <c r="AF112" s="140"/>
      <c r="AG112" s="141"/>
    </row>
    <row r="113" spans="2:33" ht="15.75" customHeight="1" x14ac:dyDescent="0.3">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1"/>
    </row>
    <row r="114" spans="2:33" ht="15.75" customHeight="1" x14ac:dyDescent="0.3">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41"/>
    </row>
    <row r="115" spans="2:33" ht="15.75" customHeight="1" x14ac:dyDescent="0.3">
      <c r="B115" s="140"/>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c r="AF115" s="140"/>
      <c r="AG115" s="141"/>
    </row>
    <row r="116" spans="2:33" ht="15.75" customHeight="1" x14ac:dyDescent="0.3">
      <c r="B116" s="140"/>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1"/>
    </row>
    <row r="117" spans="2:33" ht="15.75" customHeight="1" x14ac:dyDescent="0.3">
      <c r="B117" s="140"/>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1"/>
    </row>
    <row r="118" spans="2:33" ht="15.75" customHeight="1" x14ac:dyDescent="0.3">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1"/>
    </row>
    <row r="119" spans="2:33" ht="15.75" customHeight="1" x14ac:dyDescent="0.3">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1"/>
    </row>
    <row r="120" spans="2:33" ht="15.75" customHeight="1" x14ac:dyDescent="0.3">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1"/>
    </row>
    <row r="121" spans="2:33" ht="15.75" customHeight="1" x14ac:dyDescent="0.3">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E121" s="140"/>
      <c r="AF121" s="140"/>
      <c r="AG121" s="141"/>
    </row>
    <row r="122" spans="2:33" ht="15.75" customHeight="1" x14ac:dyDescent="0.3">
      <c r="B122" s="140"/>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1"/>
    </row>
    <row r="123" spans="2:33" ht="15.75" customHeight="1" x14ac:dyDescent="0.3">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1"/>
    </row>
    <row r="124" spans="2:33" ht="15.75" customHeight="1" x14ac:dyDescent="0.3">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0"/>
      <c r="AF124" s="140"/>
      <c r="AG124" s="141"/>
    </row>
    <row r="125" spans="2:33" ht="15.75" customHeight="1" x14ac:dyDescent="0.3">
      <c r="B125" s="140"/>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140"/>
      <c r="AE125" s="140"/>
      <c r="AF125" s="140"/>
      <c r="AG125" s="141"/>
    </row>
    <row r="126" spans="2:33" ht="15.75" customHeight="1" x14ac:dyDescent="0.3">
      <c r="B126" s="140"/>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1"/>
    </row>
    <row r="127" spans="2:33" ht="15.75" customHeight="1" x14ac:dyDescent="0.3">
      <c r="B127" s="140"/>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c r="AF127" s="140"/>
      <c r="AG127" s="141"/>
    </row>
    <row r="128" spans="2:33" ht="15.75" customHeight="1" x14ac:dyDescent="0.3">
      <c r="B128" s="140"/>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1"/>
    </row>
    <row r="129" spans="2:33" ht="15.75" customHeight="1" x14ac:dyDescent="0.3">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41"/>
    </row>
    <row r="130" spans="2:33" ht="15.75" customHeight="1" x14ac:dyDescent="0.3">
      <c r="B130" s="140"/>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1"/>
    </row>
    <row r="131" spans="2:33" ht="15.75" customHeight="1" x14ac:dyDescent="0.3">
      <c r="B131" s="140"/>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1"/>
    </row>
    <row r="132" spans="2:33" ht="15.75" customHeight="1" x14ac:dyDescent="0.3">
      <c r="B132" s="140"/>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1"/>
    </row>
    <row r="133" spans="2:33" ht="15.75" customHeight="1" x14ac:dyDescent="0.3">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1"/>
    </row>
    <row r="134" spans="2:33" ht="15.75" customHeight="1" x14ac:dyDescent="0.3">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140"/>
      <c r="AE134" s="140"/>
      <c r="AF134" s="140"/>
      <c r="AG134" s="141"/>
    </row>
    <row r="135" spans="2:33" ht="15.75" customHeight="1" x14ac:dyDescent="0.3">
      <c r="B135" s="140"/>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1"/>
    </row>
    <row r="136" spans="2:33" ht="15.75" customHeight="1" x14ac:dyDescent="0.3">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1"/>
    </row>
    <row r="137" spans="2:33" ht="15.75" customHeight="1" x14ac:dyDescent="0.3">
      <c r="B137" s="140"/>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140"/>
      <c r="AE137" s="140"/>
      <c r="AF137" s="140"/>
      <c r="AG137" s="141"/>
    </row>
    <row r="138" spans="2:33" ht="15.75" customHeight="1" x14ac:dyDescent="0.3">
      <c r="B138" s="140"/>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c r="AD138" s="140"/>
      <c r="AE138" s="140"/>
      <c r="AF138" s="140"/>
      <c r="AG138" s="141"/>
    </row>
    <row r="139" spans="2:33" ht="15.75" customHeight="1" x14ac:dyDescent="0.3">
      <c r="B139" s="140"/>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c r="AA139" s="140"/>
      <c r="AB139" s="140"/>
      <c r="AC139" s="140"/>
      <c r="AD139" s="140"/>
      <c r="AE139" s="140"/>
      <c r="AF139" s="140"/>
      <c r="AG139" s="141"/>
    </row>
    <row r="140" spans="2:33" ht="15.75" customHeight="1" x14ac:dyDescent="0.3">
      <c r="B140" s="140"/>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1"/>
    </row>
    <row r="141" spans="2:33" ht="15.75" customHeight="1" x14ac:dyDescent="0.3">
      <c r="B141" s="140"/>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1"/>
    </row>
    <row r="142" spans="2:33" ht="15.75" customHeight="1" x14ac:dyDescent="0.3">
      <c r="B142" s="140"/>
      <c r="C142" s="140"/>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E142" s="140"/>
      <c r="AF142" s="140"/>
      <c r="AG142" s="141"/>
    </row>
    <row r="143" spans="2:33" ht="15.75" customHeight="1" x14ac:dyDescent="0.3">
      <c r="B143" s="140"/>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1"/>
    </row>
    <row r="144" spans="2:33" ht="15.75" customHeight="1" x14ac:dyDescent="0.3">
      <c r="B144" s="140"/>
      <c r="C144" s="140"/>
      <c r="D144" s="140"/>
      <c r="E144" s="140"/>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141"/>
    </row>
    <row r="145" spans="2:33" ht="15.75" customHeight="1" x14ac:dyDescent="0.3">
      <c r="B145" s="140"/>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1"/>
    </row>
    <row r="146" spans="2:33" ht="15.75" customHeight="1" x14ac:dyDescent="0.3">
      <c r="B146" s="140"/>
      <c r="C146" s="140"/>
      <c r="D146" s="140"/>
      <c r="E146" s="140"/>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1"/>
    </row>
    <row r="147" spans="2:33" ht="15.75" customHeight="1" x14ac:dyDescent="0.3">
      <c r="B147" s="140"/>
      <c r="C147" s="140"/>
      <c r="D147" s="140"/>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1"/>
    </row>
    <row r="148" spans="2:33" ht="15.75" customHeight="1" x14ac:dyDescent="0.3">
      <c r="B148" s="140"/>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1"/>
    </row>
    <row r="149" spans="2:33" ht="15.75" customHeight="1" x14ac:dyDescent="0.3">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1"/>
    </row>
    <row r="150" spans="2:33" ht="15.75" customHeight="1" x14ac:dyDescent="0.3">
      <c r="B150" s="140"/>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1"/>
    </row>
    <row r="151" spans="2:33" ht="15.75" customHeight="1" x14ac:dyDescent="0.3">
      <c r="B151" s="140"/>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1"/>
    </row>
    <row r="152" spans="2:33" ht="15.75" customHeight="1" x14ac:dyDescent="0.3">
      <c r="B152" s="140"/>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1"/>
    </row>
    <row r="153" spans="2:33" ht="15.75" customHeight="1" x14ac:dyDescent="0.3">
      <c r="B153" s="140"/>
      <c r="C153" s="140"/>
      <c r="D153" s="140"/>
      <c r="E153" s="140"/>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1"/>
    </row>
    <row r="154" spans="2:33" ht="15.75" customHeight="1" x14ac:dyDescent="0.3">
      <c r="B154" s="140"/>
      <c r="C154" s="140"/>
      <c r="D154" s="140"/>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1"/>
    </row>
    <row r="155" spans="2:33" ht="15.75" customHeight="1" x14ac:dyDescent="0.3">
      <c r="B155" s="140"/>
      <c r="C155" s="140"/>
      <c r="D155" s="140"/>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1"/>
    </row>
    <row r="156" spans="2:33" ht="15.75" customHeight="1" x14ac:dyDescent="0.3">
      <c r="B156" s="140"/>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1"/>
    </row>
    <row r="157" spans="2:33" ht="15.75" customHeight="1" x14ac:dyDescent="0.3">
      <c r="B157" s="140"/>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1"/>
    </row>
    <row r="158" spans="2:33" ht="15.75" customHeight="1" x14ac:dyDescent="0.3">
      <c r="B158" s="140"/>
      <c r="C158" s="140"/>
      <c r="D158" s="140"/>
      <c r="E158" s="140"/>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1"/>
    </row>
    <row r="159" spans="2:33" ht="15.75" customHeight="1" x14ac:dyDescent="0.3">
      <c r="B159" s="140"/>
      <c r="C159" s="140"/>
      <c r="D159" s="140"/>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c r="AA159" s="140"/>
      <c r="AB159" s="140"/>
      <c r="AC159" s="140"/>
      <c r="AD159" s="140"/>
      <c r="AE159" s="140"/>
      <c r="AF159" s="140"/>
      <c r="AG159" s="141"/>
    </row>
    <row r="160" spans="2:33" ht="15.75" customHeight="1" x14ac:dyDescent="0.3">
      <c r="B160" s="140"/>
      <c r="C160" s="140"/>
      <c r="D160" s="140"/>
      <c r="E160" s="140"/>
      <c r="F160" s="140"/>
      <c r="G160" s="140"/>
      <c r="H160" s="140"/>
      <c r="I160" s="140"/>
      <c r="J160" s="140"/>
      <c r="K160" s="140"/>
      <c r="L160" s="140"/>
      <c r="M160" s="140"/>
      <c r="N160" s="140"/>
      <c r="O160" s="140"/>
      <c r="P160" s="140"/>
      <c r="Q160" s="140"/>
      <c r="R160" s="140"/>
      <c r="S160" s="140"/>
      <c r="T160" s="140"/>
      <c r="U160" s="140"/>
      <c r="V160" s="140"/>
      <c r="W160" s="140"/>
      <c r="X160" s="140"/>
      <c r="Y160" s="140"/>
      <c r="Z160" s="140"/>
      <c r="AA160" s="140"/>
      <c r="AB160" s="140"/>
      <c r="AC160" s="140"/>
      <c r="AD160" s="140"/>
      <c r="AE160" s="140"/>
      <c r="AF160" s="140"/>
      <c r="AG160" s="141"/>
    </row>
    <row r="161" spans="2:33" ht="15.75" customHeight="1" x14ac:dyDescent="0.3">
      <c r="B161" s="140"/>
      <c r="C161" s="140"/>
      <c r="D161" s="140"/>
      <c r="E161" s="140"/>
      <c r="F161" s="140"/>
      <c r="G161" s="140"/>
      <c r="H161" s="140"/>
      <c r="I161" s="140"/>
      <c r="J161" s="140"/>
      <c r="K161" s="140"/>
      <c r="L161" s="140"/>
      <c r="M161" s="140"/>
      <c r="N161" s="140"/>
      <c r="O161" s="140"/>
      <c r="P161" s="140"/>
      <c r="Q161" s="140"/>
      <c r="R161" s="140"/>
      <c r="S161" s="140"/>
      <c r="T161" s="140"/>
      <c r="U161" s="140"/>
      <c r="V161" s="140"/>
      <c r="W161" s="140"/>
      <c r="X161" s="140"/>
      <c r="Y161" s="140"/>
      <c r="Z161" s="140"/>
      <c r="AA161" s="140"/>
      <c r="AB161" s="140"/>
      <c r="AC161" s="140"/>
      <c r="AD161" s="140"/>
      <c r="AE161" s="140"/>
      <c r="AF161" s="140"/>
      <c r="AG161" s="141"/>
    </row>
    <row r="162" spans="2:33" ht="15.75" customHeight="1" x14ac:dyDescent="0.3">
      <c r="B162" s="140"/>
      <c r="C162" s="140"/>
      <c r="D162" s="140"/>
      <c r="E162" s="140"/>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C162" s="140"/>
      <c r="AD162" s="140"/>
      <c r="AE162" s="140"/>
      <c r="AF162" s="140"/>
      <c r="AG162" s="141"/>
    </row>
    <row r="163" spans="2:33" ht="15.75" customHeight="1" x14ac:dyDescent="0.3">
      <c r="B163" s="140"/>
      <c r="C163" s="140"/>
      <c r="D163" s="140"/>
      <c r="E163" s="140"/>
      <c r="F163" s="140"/>
      <c r="G163" s="140"/>
      <c r="H163" s="140"/>
      <c r="I163" s="140"/>
      <c r="J163" s="140"/>
      <c r="K163" s="140"/>
      <c r="L163" s="140"/>
      <c r="M163" s="140"/>
      <c r="N163" s="140"/>
      <c r="O163" s="140"/>
      <c r="P163" s="140"/>
      <c r="Q163" s="140"/>
      <c r="R163" s="140"/>
      <c r="S163" s="140"/>
      <c r="T163" s="140"/>
      <c r="U163" s="140"/>
      <c r="V163" s="140"/>
      <c r="W163" s="140"/>
      <c r="X163" s="140"/>
      <c r="Y163" s="140"/>
      <c r="Z163" s="140"/>
      <c r="AA163" s="140"/>
      <c r="AB163" s="140"/>
      <c r="AC163" s="140"/>
      <c r="AD163" s="140"/>
      <c r="AE163" s="140"/>
      <c r="AF163" s="140"/>
      <c r="AG163" s="141"/>
    </row>
    <row r="164" spans="2:33" ht="15.75" customHeight="1" x14ac:dyDescent="0.3">
      <c r="B164" s="140"/>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40"/>
      <c r="AD164" s="140"/>
      <c r="AE164" s="140"/>
      <c r="AF164" s="140"/>
      <c r="AG164" s="141"/>
    </row>
    <row r="165" spans="2:33" ht="15.75" customHeight="1" x14ac:dyDescent="0.3">
      <c r="B165" s="140"/>
      <c r="C165" s="140"/>
      <c r="D165" s="140"/>
      <c r="E165" s="140"/>
      <c r="F165" s="140"/>
      <c r="G165" s="140"/>
      <c r="H165" s="140"/>
      <c r="I165" s="140"/>
      <c r="J165" s="140"/>
      <c r="K165" s="140"/>
      <c r="L165" s="140"/>
      <c r="M165" s="140"/>
      <c r="N165" s="140"/>
      <c r="O165" s="140"/>
      <c r="P165" s="140"/>
      <c r="Q165" s="140"/>
      <c r="R165" s="140"/>
      <c r="S165" s="140"/>
      <c r="T165" s="140"/>
      <c r="U165" s="140"/>
      <c r="V165" s="140"/>
      <c r="W165" s="140"/>
      <c r="X165" s="140"/>
      <c r="Y165" s="140"/>
      <c r="Z165" s="140"/>
      <c r="AA165" s="140"/>
      <c r="AB165" s="140"/>
      <c r="AC165" s="140"/>
      <c r="AD165" s="140"/>
      <c r="AE165" s="140"/>
      <c r="AF165" s="140"/>
      <c r="AG165" s="141"/>
    </row>
    <row r="166" spans="2:33" ht="15.75" customHeight="1" x14ac:dyDescent="0.3">
      <c r="B166" s="140"/>
      <c r="C166" s="140"/>
      <c r="D166" s="140"/>
      <c r="E166" s="140"/>
      <c r="F166" s="140"/>
      <c r="G166" s="140"/>
      <c r="H166" s="140"/>
      <c r="I166" s="140"/>
      <c r="J166" s="140"/>
      <c r="K166" s="140"/>
      <c r="L166" s="140"/>
      <c r="M166" s="140"/>
      <c r="N166" s="140"/>
      <c r="O166" s="140"/>
      <c r="P166" s="140"/>
      <c r="Q166" s="140"/>
      <c r="R166" s="140"/>
      <c r="S166" s="140"/>
      <c r="T166" s="140"/>
      <c r="U166" s="140"/>
      <c r="V166" s="140"/>
      <c r="W166" s="140"/>
      <c r="X166" s="140"/>
      <c r="Y166" s="140"/>
      <c r="Z166" s="140"/>
      <c r="AA166" s="140"/>
      <c r="AB166" s="140"/>
      <c r="AC166" s="140"/>
      <c r="AD166" s="140"/>
      <c r="AE166" s="140"/>
      <c r="AF166" s="140"/>
      <c r="AG166" s="141"/>
    </row>
    <row r="167" spans="2:33" ht="15.75" customHeight="1" x14ac:dyDescent="0.3">
      <c r="B167" s="140"/>
      <c r="C167" s="140"/>
      <c r="D167" s="140"/>
      <c r="E167" s="140"/>
      <c r="F167" s="140"/>
      <c r="G167" s="140"/>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140"/>
      <c r="AE167" s="140"/>
      <c r="AF167" s="140"/>
      <c r="AG167" s="141"/>
    </row>
    <row r="168" spans="2:33" ht="15.75" customHeight="1" x14ac:dyDescent="0.3">
      <c r="B168" s="140"/>
      <c r="C168" s="140"/>
      <c r="D168" s="140"/>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c r="AA168" s="140"/>
      <c r="AB168" s="140"/>
      <c r="AC168" s="140"/>
      <c r="AD168" s="140"/>
      <c r="AE168" s="140"/>
      <c r="AF168" s="140"/>
      <c r="AG168" s="141"/>
    </row>
    <row r="169" spans="2:33" ht="15.75" customHeight="1" x14ac:dyDescent="0.3">
      <c r="B169" s="140"/>
      <c r="C169" s="140"/>
      <c r="D169" s="140"/>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c r="AA169" s="140"/>
      <c r="AB169" s="140"/>
      <c r="AC169" s="140"/>
      <c r="AD169" s="140"/>
      <c r="AE169" s="140"/>
      <c r="AF169" s="140"/>
      <c r="AG169" s="141"/>
    </row>
    <row r="170" spans="2:33" ht="15.75" customHeight="1" x14ac:dyDescent="0.3">
      <c r="B170" s="140"/>
      <c r="C170" s="140"/>
      <c r="D170" s="140"/>
      <c r="E170" s="140"/>
      <c r="F170" s="140"/>
      <c r="G170" s="140"/>
      <c r="H170" s="140"/>
      <c r="I170" s="140"/>
      <c r="J170" s="140"/>
      <c r="K170" s="140"/>
      <c r="L170" s="140"/>
      <c r="M170" s="140"/>
      <c r="N170" s="140"/>
      <c r="O170" s="140"/>
      <c r="P170" s="140"/>
      <c r="Q170" s="140"/>
      <c r="R170" s="140"/>
      <c r="S170" s="140"/>
      <c r="T170" s="140"/>
      <c r="U170" s="140"/>
      <c r="V170" s="140"/>
      <c r="W170" s="140"/>
      <c r="X170" s="140"/>
      <c r="Y170" s="140"/>
      <c r="Z170" s="140"/>
      <c r="AA170" s="140"/>
      <c r="AB170" s="140"/>
      <c r="AC170" s="140"/>
      <c r="AD170" s="140"/>
      <c r="AE170" s="140"/>
      <c r="AF170" s="140"/>
      <c r="AG170" s="141"/>
    </row>
    <row r="171" spans="2:33" ht="15.75" customHeight="1" x14ac:dyDescent="0.3">
      <c r="B171" s="140"/>
      <c r="C171" s="140"/>
      <c r="D171" s="140"/>
      <c r="E171" s="140"/>
      <c r="F171" s="140"/>
      <c r="G171" s="140"/>
      <c r="H171" s="140"/>
      <c r="I171" s="140"/>
      <c r="J171" s="140"/>
      <c r="K171" s="140"/>
      <c r="L171" s="140"/>
      <c r="M171" s="140"/>
      <c r="N171" s="140"/>
      <c r="O171" s="140"/>
      <c r="P171" s="140"/>
      <c r="Q171" s="140"/>
      <c r="R171" s="140"/>
      <c r="S171" s="140"/>
      <c r="T171" s="140"/>
      <c r="U171" s="140"/>
      <c r="V171" s="140"/>
      <c r="W171" s="140"/>
      <c r="X171" s="140"/>
      <c r="Y171" s="140"/>
      <c r="Z171" s="140"/>
      <c r="AA171" s="140"/>
      <c r="AB171" s="140"/>
      <c r="AC171" s="140"/>
      <c r="AD171" s="140"/>
      <c r="AE171" s="140"/>
      <c r="AF171" s="140"/>
      <c r="AG171" s="141"/>
    </row>
    <row r="172" spans="2:33" ht="15.75" customHeight="1" x14ac:dyDescent="0.3">
      <c r="B172" s="140"/>
      <c r="C172" s="140"/>
      <c r="D172" s="140"/>
      <c r="E172" s="140"/>
      <c r="F172" s="140"/>
      <c r="G172" s="140"/>
      <c r="H172" s="140"/>
      <c r="I172" s="140"/>
      <c r="J172" s="140"/>
      <c r="K172" s="140"/>
      <c r="L172" s="140"/>
      <c r="M172" s="140"/>
      <c r="N172" s="140"/>
      <c r="O172" s="140"/>
      <c r="P172" s="140"/>
      <c r="Q172" s="140"/>
      <c r="R172" s="140"/>
      <c r="S172" s="140"/>
      <c r="T172" s="140"/>
      <c r="U172" s="140"/>
      <c r="V172" s="140"/>
      <c r="W172" s="140"/>
      <c r="X172" s="140"/>
      <c r="Y172" s="140"/>
      <c r="Z172" s="140"/>
      <c r="AA172" s="140"/>
      <c r="AB172" s="140"/>
      <c r="AC172" s="140"/>
      <c r="AD172" s="140"/>
      <c r="AE172" s="140"/>
      <c r="AF172" s="140"/>
      <c r="AG172" s="141"/>
    </row>
    <row r="173" spans="2:33" ht="15.75" customHeight="1" x14ac:dyDescent="0.3">
      <c r="B173" s="140"/>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1"/>
    </row>
    <row r="174" spans="2:33" ht="15.75" customHeight="1" x14ac:dyDescent="0.3">
      <c r="B174" s="140"/>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1"/>
    </row>
    <row r="175" spans="2:33" ht="15.75" customHeight="1" x14ac:dyDescent="0.3">
      <c r="B175" s="140"/>
      <c r="C175" s="140"/>
      <c r="D175" s="140"/>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c r="AA175" s="140"/>
      <c r="AB175" s="140"/>
      <c r="AC175" s="140"/>
      <c r="AD175" s="140"/>
      <c r="AE175" s="140"/>
      <c r="AF175" s="140"/>
      <c r="AG175" s="141"/>
    </row>
    <row r="176" spans="2:33" ht="15.75" customHeight="1" x14ac:dyDescent="0.3">
      <c r="B176" s="140"/>
      <c r="C176" s="140"/>
      <c r="D176" s="140"/>
      <c r="E176" s="140"/>
      <c r="F176" s="140"/>
      <c r="G176" s="140"/>
      <c r="H176" s="140"/>
      <c r="I176" s="140"/>
      <c r="J176" s="140"/>
      <c r="K176" s="140"/>
      <c r="L176" s="140"/>
      <c r="M176" s="140"/>
      <c r="N176" s="140"/>
      <c r="O176" s="140"/>
      <c r="P176" s="140"/>
      <c r="Q176" s="140"/>
      <c r="R176" s="140"/>
      <c r="S176" s="140"/>
      <c r="T176" s="140"/>
      <c r="U176" s="140"/>
      <c r="V176" s="140"/>
      <c r="W176" s="140"/>
      <c r="X176" s="140"/>
      <c r="Y176" s="140"/>
      <c r="Z176" s="140"/>
      <c r="AA176" s="140"/>
      <c r="AB176" s="140"/>
      <c r="AC176" s="140"/>
      <c r="AD176" s="140"/>
      <c r="AE176" s="140"/>
      <c r="AF176" s="140"/>
      <c r="AG176" s="141"/>
    </row>
    <row r="177" spans="2:33" ht="15.75" customHeight="1" x14ac:dyDescent="0.3">
      <c r="B177" s="140"/>
      <c r="C177" s="140"/>
      <c r="D177" s="140"/>
      <c r="E177" s="140"/>
      <c r="F177" s="140"/>
      <c r="G177" s="140"/>
      <c r="H177" s="140"/>
      <c r="I177" s="140"/>
      <c r="J177" s="140"/>
      <c r="K177" s="140"/>
      <c r="L177" s="140"/>
      <c r="M177" s="140"/>
      <c r="N177" s="140"/>
      <c r="O177" s="140"/>
      <c r="P177" s="140"/>
      <c r="Q177" s="140"/>
      <c r="R177" s="140"/>
      <c r="S177" s="140"/>
      <c r="T177" s="140"/>
      <c r="U177" s="140"/>
      <c r="V177" s="140"/>
      <c r="W177" s="140"/>
      <c r="X177" s="140"/>
      <c r="Y177" s="140"/>
      <c r="Z177" s="140"/>
      <c r="AA177" s="140"/>
      <c r="AB177" s="140"/>
      <c r="AC177" s="140"/>
      <c r="AD177" s="140"/>
      <c r="AE177" s="140"/>
      <c r="AF177" s="140"/>
      <c r="AG177" s="141"/>
    </row>
    <row r="178" spans="2:33" ht="15.75" customHeight="1" x14ac:dyDescent="0.3">
      <c r="B178" s="140"/>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c r="AA178" s="140"/>
      <c r="AB178" s="140"/>
      <c r="AC178" s="140"/>
      <c r="AD178" s="140"/>
      <c r="AE178" s="140"/>
      <c r="AF178" s="140"/>
      <c r="AG178" s="141"/>
    </row>
    <row r="179" spans="2:33" ht="15.75" customHeight="1" x14ac:dyDescent="0.3">
      <c r="B179" s="140"/>
      <c r="C179" s="140"/>
      <c r="D179" s="140"/>
      <c r="E179" s="140"/>
      <c r="F179" s="140"/>
      <c r="G179" s="140"/>
      <c r="H179" s="140"/>
      <c r="I179" s="140"/>
      <c r="J179" s="140"/>
      <c r="K179" s="140"/>
      <c r="L179" s="140"/>
      <c r="M179" s="140"/>
      <c r="N179" s="140"/>
      <c r="O179" s="140"/>
      <c r="P179" s="140"/>
      <c r="Q179" s="140"/>
      <c r="R179" s="140"/>
      <c r="S179" s="140"/>
      <c r="T179" s="140"/>
      <c r="U179" s="140"/>
      <c r="V179" s="140"/>
      <c r="W179" s="140"/>
      <c r="X179" s="140"/>
      <c r="Y179" s="140"/>
      <c r="Z179" s="140"/>
      <c r="AA179" s="140"/>
      <c r="AB179" s="140"/>
      <c r="AC179" s="140"/>
      <c r="AD179" s="140"/>
      <c r="AE179" s="140"/>
      <c r="AF179" s="140"/>
      <c r="AG179" s="141"/>
    </row>
    <row r="180" spans="2:33" ht="15.75" customHeight="1" x14ac:dyDescent="0.3">
      <c r="B180" s="140"/>
      <c r="C180" s="140"/>
      <c r="D180" s="140"/>
      <c r="E180" s="140"/>
      <c r="F180" s="140"/>
      <c r="G180" s="140"/>
      <c r="H180" s="140"/>
      <c r="I180" s="140"/>
      <c r="J180" s="140"/>
      <c r="K180" s="140"/>
      <c r="L180" s="140"/>
      <c r="M180" s="140"/>
      <c r="N180" s="140"/>
      <c r="O180" s="140"/>
      <c r="P180" s="140"/>
      <c r="Q180" s="140"/>
      <c r="R180" s="140"/>
      <c r="S180" s="140"/>
      <c r="T180" s="140"/>
      <c r="U180" s="140"/>
      <c r="V180" s="140"/>
      <c r="W180" s="140"/>
      <c r="X180" s="140"/>
      <c r="Y180" s="140"/>
      <c r="Z180" s="140"/>
      <c r="AA180" s="140"/>
      <c r="AB180" s="140"/>
      <c r="AC180" s="140"/>
      <c r="AD180" s="140"/>
      <c r="AE180" s="140"/>
      <c r="AF180" s="140"/>
      <c r="AG180" s="141"/>
    </row>
    <row r="181" spans="2:33" ht="15.75" customHeight="1" x14ac:dyDescent="0.3">
      <c r="B181" s="140"/>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c r="AF181" s="140"/>
      <c r="AG181" s="141"/>
    </row>
    <row r="182" spans="2:33" ht="15.75" customHeight="1" x14ac:dyDescent="0.3">
      <c r="B182" s="140"/>
      <c r="C182" s="140"/>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c r="AA182" s="140"/>
      <c r="AB182" s="140"/>
      <c r="AC182" s="140"/>
      <c r="AD182" s="140"/>
      <c r="AE182" s="140"/>
      <c r="AF182" s="140"/>
      <c r="AG182" s="141"/>
    </row>
    <row r="183" spans="2:33" ht="15.75" customHeight="1" x14ac:dyDescent="0.3">
      <c r="B183" s="140"/>
      <c r="C183" s="140"/>
      <c r="D183" s="140"/>
      <c r="E183" s="140"/>
      <c r="F183" s="140"/>
      <c r="G183" s="140"/>
      <c r="H183" s="140"/>
      <c r="I183" s="140"/>
      <c r="J183" s="140"/>
      <c r="K183" s="140"/>
      <c r="L183" s="140"/>
      <c r="M183" s="140"/>
      <c r="N183" s="140"/>
      <c r="O183" s="140"/>
      <c r="P183" s="140"/>
      <c r="Q183" s="140"/>
      <c r="R183" s="140"/>
      <c r="S183" s="140"/>
      <c r="T183" s="140"/>
      <c r="U183" s="140"/>
      <c r="V183" s="140"/>
      <c r="W183" s="140"/>
      <c r="X183" s="140"/>
      <c r="Y183" s="140"/>
      <c r="Z183" s="140"/>
      <c r="AA183" s="140"/>
      <c r="AB183" s="140"/>
      <c r="AC183" s="140"/>
      <c r="AD183" s="140"/>
      <c r="AE183" s="140"/>
      <c r="AF183" s="140"/>
      <c r="AG183" s="141"/>
    </row>
    <row r="184" spans="2:33" ht="15.75" customHeight="1" x14ac:dyDescent="0.3">
      <c r="B184" s="140"/>
      <c r="C184" s="140"/>
      <c r="D184" s="140"/>
      <c r="E184" s="140"/>
      <c r="F184" s="140"/>
      <c r="G184" s="140"/>
      <c r="H184" s="140"/>
      <c r="I184" s="140"/>
      <c r="J184" s="140"/>
      <c r="K184" s="140"/>
      <c r="L184" s="140"/>
      <c r="M184" s="140"/>
      <c r="N184" s="140"/>
      <c r="O184" s="140"/>
      <c r="P184" s="140"/>
      <c r="Q184" s="140"/>
      <c r="R184" s="140"/>
      <c r="S184" s="140"/>
      <c r="T184" s="140"/>
      <c r="U184" s="140"/>
      <c r="V184" s="140"/>
      <c r="W184" s="140"/>
      <c r="X184" s="140"/>
      <c r="Y184" s="140"/>
      <c r="Z184" s="140"/>
      <c r="AA184" s="140"/>
      <c r="AB184" s="140"/>
      <c r="AC184" s="140"/>
      <c r="AD184" s="140"/>
      <c r="AE184" s="140"/>
      <c r="AF184" s="140"/>
      <c r="AG184" s="141"/>
    </row>
    <row r="185" spans="2:33" ht="15.75" customHeight="1" x14ac:dyDescent="0.3">
      <c r="B185" s="140"/>
      <c r="C185" s="140"/>
      <c r="D185" s="140"/>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0"/>
      <c r="AF185" s="140"/>
      <c r="AG185" s="141"/>
    </row>
    <row r="186" spans="2:33" ht="15.75" customHeight="1" x14ac:dyDescent="0.3">
      <c r="B186" s="140"/>
      <c r="C186" s="140"/>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c r="AF186" s="140"/>
      <c r="AG186" s="141"/>
    </row>
    <row r="187" spans="2:33" ht="15.75" customHeight="1" x14ac:dyDescent="0.3">
      <c r="B187" s="140"/>
      <c r="C187" s="140"/>
      <c r="D187" s="140"/>
      <c r="E187" s="140"/>
      <c r="F187" s="140"/>
      <c r="G187" s="140"/>
      <c r="H187" s="140"/>
      <c r="I187" s="140"/>
      <c r="J187" s="140"/>
      <c r="K187" s="140"/>
      <c r="L187" s="140"/>
      <c r="M187" s="140"/>
      <c r="N187" s="140"/>
      <c r="O187" s="140"/>
      <c r="P187" s="140"/>
      <c r="Q187" s="140"/>
      <c r="R187" s="140"/>
      <c r="S187" s="140"/>
      <c r="T187" s="140"/>
      <c r="U187" s="140"/>
      <c r="V187" s="140"/>
      <c r="W187" s="140"/>
      <c r="X187" s="140"/>
      <c r="Y187" s="140"/>
      <c r="Z187" s="140"/>
      <c r="AA187" s="140"/>
      <c r="AB187" s="140"/>
      <c r="AC187" s="140"/>
      <c r="AD187" s="140"/>
      <c r="AE187" s="140"/>
      <c r="AF187" s="140"/>
      <c r="AG187" s="141"/>
    </row>
    <row r="188" spans="2:33" ht="15.75" customHeight="1" x14ac:dyDescent="0.3">
      <c r="B188" s="140"/>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1"/>
    </row>
    <row r="189" spans="2:33" ht="15.75" customHeight="1" x14ac:dyDescent="0.3">
      <c r="B189" s="140"/>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140"/>
      <c r="AD189" s="140"/>
      <c r="AE189" s="140"/>
      <c r="AF189" s="140"/>
      <c r="AG189" s="141"/>
    </row>
    <row r="190" spans="2:33" ht="15.75" customHeight="1" x14ac:dyDescent="0.3">
      <c r="B190" s="140"/>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40"/>
      <c r="AE190" s="140"/>
      <c r="AF190" s="140"/>
      <c r="AG190" s="141"/>
    </row>
    <row r="191" spans="2:33" ht="15.75" customHeight="1" x14ac:dyDescent="0.3">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1"/>
    </row>
    <row r="192" spans="2:33" ht="15.75" customHeight="1" x14ac:dyDescent="0.3">
      <c r="B192" s="140"/>
      <c r="C192" s="140"/>
      <c r="D192" s="140"/>
      <c r="E192" s="140"/>
      <c r="F192" s="140"/>
      <c r="G192" s="140"/>
      <c r="H192" s="140"/>
      <c r="I192" s="140"/>
      <c r="J192" s="140"/>
      <c r="K192" s="140"/>
      <c r="L192" s="140"/>
      <c r="M192" s="140"/>
      <c r="N192" s="140"/>
      <c r="O192" s="140"/>
      <c r="P192" s="140"/>
      <c r="Q192" s="140"/>
      <c r="R192" s="140"/>
      <c r="S192" s="140"/>
      <c r="T192" s="140"/>
      <c r="U192" s="140"/>
      <c r="V192" s="140"/>
      <c r="W192" s="140"/>
      <c r="X192" s="140"/>
      <c r="Y192" s="140"/>
      <c r="Z192" s="140"/>
      <c r="AA192" s="140"/>
      <c r="AB192" s="140"/>
      <c r="AC192" s="140"/>
      <c r="AD192" s="140"/>
      <c r="AE192" s="140"/>
      <c r="AF192" s="140"/>
      <c r="AG192" s="141"/>
    </row>
    <row r="193" spans="2:33" ht="15.75" customHeight="1" x14ac:dyDescent="0.3">
      <c r="B193" s="140"/>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0"/>
      <c r="AE193" s="140"/>
      <c r="AF193" s="140"/>
      <c r="AG193" s="141"/>
    </row>
    <row r="194" spans="2:33" ht="15.75" customHeight="1" x14ac:dyDescent="0.3">
      <c r="B194" s="140"/>
      <c r="C194" s="140"/>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c r="AA194" s="140"/>
      <c r="AB194" s="140"/>
      <c r="AC194" s="140"/>
      <c r="AD194" s="140"/>
      <c r="AE194" s="140"/>
      <c r="AF194" s="140"/>
      <c r="AG194" s="141"/>
    </row>
    <row r="195" spans="2:33" ht="15.75" customHeight="1" x14ac:dyDescent="0.3">
      <c r="B195" s="140"/>
      <c r="C195" s="140"/>
      <c r="D195" s="140"/>
      <c r="E195" s="140"/>
      <c r="F195" s="140"/>
      <c r="G195" s="140"/>
      <c r="H195" s="140"/>
      <c r="I195" s="140"/>
      <c r="J195" s="140"/>
      <c r="K195" s="140"/>
      <c r="L195" s="140"/>
      <c r="M195" s="140"/>
      <c r="N195" s="140"/>
      <c r="O195" s="140"/>
      <c r="P195" s="140"/>
      <c r="Q195" s="140"/>
      <c r="R195" s="140"/>
      <c r="S195" s="140"/>
      <c r="T195" s="140"/>
      <c r="U195" s="140"/>
      <c r="V195" s="140"/>
      <c r="W195" s="140"/>
      <c r="X195" s="140"/>
      <c r="Y195" s="140"/>
      <c r="Z195" s="140"/>
      <c r="AA195" s="140"/>
      <c r="AB195" s="140"/>
      <c r="AC195" s="140"/>
      <c r="AD195" s="140"/>
      <c r="AE195" s="140"/>
      <c r="AF195" s="140"/>
      <c r="AG195" s="141"/>
    </row>
    <row r="196" spans="2:33" ht="15.75" customHeight="1" x14ac:dyDescent="0.3">
      <c r="B196" s="140"/>
      <c r="C196" s="140"/>
      <c r="D196" s="140"/>
      <c r="E196" s="140"/>
      <c r="F196" s="140"/>
      <c r="G196" s="140"/>
      <c r="H196" s="140"/>
      <c r="I196" s="140"/>
      <c r="J196" s="140"/>
      <c r="K196" s="140"/>
      <c r="L196" s="140"/>
      <c r="M196" s="140"/>
      <c r="N196" s="140"/>
      <c r="O196" s="140"/>
      <c r="P196" s="140"/>
      <c r="Q196" s="140"/>
      <c r="R196" s="140"/>
      <c r="S196" s="140"/>
      <c r="T196" s="140"/>
      <c r="U196" s="140"/>
      <c r="V196" s="140"/>
      <c r="W196" s="140"/>
      <c r="X196" s="140"/>
      <c r="Y196" s="140"/>
      <c r="Z196" s="140"/>
      <c r="AA196" s="140"/>
      <c r="AB196" s="140"/>
      <c r="AC196" s="140"/>
      <c r="AD196" s="140"/>
      <c r="AE196" s="140"/>
      <c r="AF196" s="140"/>
      <c r="AG196" s="141"/>
    </row>
    <row r="197" spans="2:33" ht="15.75" customHeight="1" x14ac:dyDescent="0.3">
      <c r="B197" s="140"/>
      <c r="C197" s="140"/>
      <c r="D197" s="140"/>
      <c r="E197" s="140"/>
      <c r="F197" s="140"/>
      <c r="G197" s="140"/>
      <c r="H197" s="140"/>
      <c r="I197" s="140"/>
      <c r="J197" s="140"/>
      <c r="K197" s="140"/>
      <c r="L197" s="140"/>
      <c r="M197" s="140"/>
      <c r="N197" s="140"/>
      <c r="O197" s="140"/>
      <c r="P197" s="140"/>
      <c r="Q197" s="140"/>
      <c r="R197" s="140"/>
      <c r="S197" s="140"/>
      <c r="T197" s="140"/>
      <c r="U197" s="140"/>
      <c r="V197" s="140"/>
      <c r="W197" s="140"/>
      <c r="X197" s="140"/>
      <c r="Y197" s="140"/>
      <c r="Z197" s="140"/>
      <c r="AA197" s="140"/>
      <c r="AB197" s="140"/>
      <c r="AC197" s="140"/>
      <c r="AD197" s="140"/>
      <c r="AE197" s="140"/>
      <c r="AF197" s="140"/>
      <c r="AG197" s="141"/>
    </row>
    <row r="198" spans="2:33" ht="15.75" customHeight="1" x14ac:dyDescent="0.3">
      <c r="B198" s="14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c r="Z198" s="140"/>
      <c r="AA198" s="140"/>
      <c r="AB198" s="140"/>
      <c r="AC198" s="140"/>
      <c r="AD198" s="140"/>
      <c r="AE198" s="140"/>
      <c r="AF198" s="140"/>
      <c r="AG198" s="141"/>
    </row>
    <row r="199" spans="2:33" ht="15.75" customHeight="1" x14ac:dyDescent="0.3">
      <c r="B199" s="140"/>
      <c r="C199" s="140"/>
      <c r="D199" s="140"/>
      <c r="E199" s="140"/>
      <c r="F199" s="140"/>
      <c r="G199" s="140"/>
      <c r="H199" s="140"/>
      <c r="I199" s="140"/>
      <c r="J199" s="140"/>
      <c r="K199" s="140"/>
      <c r="L199" s="140"/>
      <c r="M199" s="140"/>
      <c r="N199" s="140"/>
      <c r="O199" s="140"/>
      <c r="P199" s="140"/>
      <c r="Q199" s="140"/>
      <c r="R199" s="140"/>
      <c r="S199" s="140"/>
      <c r="T199" s="140"/>
      <c r="U199" s="140"/>
      <c r="V199" s="140"/>
      <c r="W199" s="140"/>
      <c r="X199" s="140"/>
      <c r="Y199" s="140"/>
      <c r="Z199" s="140"/>
      <c r="AA199" s="140"/>
      <c r="AB199" s="140"/>
      <c r="AC199" s="140"/>
      <c r="AD199" s="140"/>
      <c r="AE199" s="140"/>
      <c r="AF199" s="140"/>
      <c r="AG199" s="141"/>
    </row>
    <row r="200" spans="2:33" ht="15.75" customHeight="1" x14ac:dyDescent="0.3">
      <c r="B200" s="140"/>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40"/>
      <c r="Z200" s="140"/>
      <c r="AA200" s="140"/>
      <c r="AB200" s="140"/>
      <c r="AC200" s="140"/>
      <c r="AD200" s="140"/>
      <c r="AE200" s="140"/>
      <c r="AF200" s="140"/>
      <c r="AG200" s="141"/>
    </row>
    <row r="201" spans="2:33" ht="15.75" customHeight="1" x14ac:dyDescent="0.3">
      <c r="B201" s="140"/>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c r="AF201" s="140"/>
      <c r="AG201" s="141"/>
    </row>
    <row r="202" spans="2:33" ht="15.75" customHeight="1" x14ac:dyDescent="0.3">
      <c r="B202" s="140"/>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1"/>
    </row>
    <row r="203" spans="2:33" ht="15.75" customHeight="1" x14ac:dyDescent="0.3">
      <c r="B203" s="140"/>
      <c r="C203" s="140"/>
      <c r="D203" s="140"/>
      <c r="E203" s="140"/>
      <c r="F203" s="140"/>
      <c r="G203" s="140"/>
      <c r="H203" s="140"/>
      <c r="I203" s="140"/>
      <c r="J203" s="140"/>
      <c r="K203" s="140"/>
      <c r="L203" s="140"/>
      <c r="M203" s="140"/>
      <c r="N203" s="140"/>
      <c r="O203" s="140"/>
      <c r="P203" s="140"/>
      <c r="Q203" s="140"/>
      <c r="R203" s="140"/>
      <c r="S203" s="140"/>
      <c r="T203" s="140"/>
      <c r="U203" s="140"/>
      <c r="V203" s="140"/>
      <c r="W203" s="140"/>
      <c r="X203" s="140"/>
      <c r="Y203" s="140"/>
      <c r="Z203" s="140"/>
      <c r="AA203" s="140"/>
      <c r="AB203" s="140"/>
      <c r="AC203" s="140"/>
      <c r="AD203" s="140"/>
      <c r="AE203" s="140"/>
      <c r="AF203" s="140"/>
      <c r="AG203" s="141"/>
    </row>
    <row r="204" spans="2:33" ht="15.75" customHeight="1" x14ac:dyDescent="0.3">
      <c r="B204" s="140"/>
      <c r="C204" s="140"/>
      <c r="D204" s="140"/>
      <c r="E204" s="140"/>
      <c r="F204" s="140"/>
      <c r="G204" s="140"/>
      <c r="H204" s="140"/>
      <c r="I204" s="140"/>
      <c r="J204" s="140"/>
      <c r="K204" s="140"/>
      <c r="L204" s="140"/>
      <c r="M204" s="140"/>
      <c r="N204" s="140"/>
      <c r="O204" s="140"/>
      <c r="P204" s="140"/>
      <c r="Q204" s="140"/>
      <c r="R204" s="140"/>
      <c r="S204" s="140"/>
      <c r="T204" s="140"/>
      <c r="U204" s="140"/>
      <c r="V204" s="140"/>
      <c r="W204" s="140"/>
      <c r="X204" s="140"/>
      <c r="Y204" s="140"/>
      <c r="Z204" s="140"/>
      <c r="AA204" s="140"/>
      <c r="AB204" s="140"/>
      <c r="AC204" s="140"/>
      <c r="AD204" s="140"/>
      <c r="AE204" s="140"/>
      <c r="AF204" s="140"/>
      <c r="AG204" s="141"/>
    </row>
    <row r="205" spans="2:33" ht="15.75" customHeight="1" x14ac:dyDescent="0.3">
      <c r="B205" s="140"/>
      <c r="C205" s="140"/>
      <c r="D205" s="140"/>
      <c r="E205" s="140"/>
      <c r="F205" s="140"/>
      <c r="G205" s="140"/>
      <c r="H205" s="140"/>
      <c r="I205" s="140"/>
      <c r="J205" s="140"/>
      <c r="K205" s="140"/>
      <c r="L205" s="140"/>
      <c r="M205" s="140"/>
      <c r="N205" s="140"/>
      <c r="O205" s="140"/>
      <c r="P205" s="140"/>
      <c r="Q205" s="140"/>
      <c r="R205" s="140"/>
      <c r="S205" s="140"/>
      <c r="T205" s="140"/>
      <c r="U205" s="140"/>
      <c r="V205" s="140"/>
      <c r="W205" s="140"/>
      <c r="X205" s="140"/>
      <c r="Y205" s="140"/>
      <c r="Z205" s="140"/>
      <c r="AA205" s="140"/>
      <c r="AB205" s="140"/>
      <c r="AC205" s="140"/>
      <c r="AD205" s="140"/>
      <c r="AE205" s="140"/>
      <c r="AF205" s="140"/>
      <c r="AG205" s="141"/>
    </row>
    <row r="206" spans="2:33" ht="15.75" customHeight="1" x14ac:dyDescent="0.3">
      <c r="B206" s="140"/>
      <c r="C206" s="140"/>
      <c r="D206" s="140"/>
      <c r="E206" s="140"/>
      <c r="F206" s="140"/>
      <c r="G206" s="140"/>
      <c r="H206" s="140"/>
      <c r="I206" s="140"/>
      <c r="J206" s="140"/>
      <c r="K206" s="140"/>
      <c r="L206" s="140"/>
      <c r="M206" s="140"/>
      <c r="N206" s="140"/>
      <c r="O206" s="140"/>
      <c r="P206" s="140"/>
      <c r="Q206" s="140"/>
      <c r="R206" s="140"/>
      <c r="S206" s="140"/>
      <c r="T206" s="140"/>
      <c r="U206" s="140"/>
      <c r="V206" s="140"/>
      <c r="W206" s="140"/>
      <c r="X206" s="140"/>
      <c r="Y206" s="140"/>
      <c r="Z206" s="140"/>
      <c r="AA206" s="140"/>
      <c r="AB206" s="140"/>
      <c r="AC206" s="140"/>
      <c r="AD206" s="140"/>
      <c r="AE206" s="140"/>
      <c r="AF206" s="140"/>
      <c r="AG206" s="141"/>
    </row>
    <row r="207" spans="2:33" ht="15.75" customHeight="1" x14ac:dyDescent="0.3">
      <c r="B207" s="140"/>
      <c r="C207" s="140"/>
      <c r="D207" s="140"/>
      <c r="E207" s="140"/>
      <c r="F207" s="140"/>
      <c r="G207" s="140"/>
      <c r="H207" s="140"/>
      <c r="I207" s="140"/>
      <c r="J207" s="140"/>
      <c r="K207" s="140"/>
      <c r="L207" s="140"/>
      <c r="M207" s="140"/>
      <c r="N207" s="140"/>
      <c r="O207" s="140"/>
      <c r="P207" s="140"/>
      <c r="Q207" s="140"/>
      <c r="R207" s="140"/>
      <c r="S207" s="140"/>
      <c r="T207" s="140"/>
      <c r="U207" s="140"/>
      <c r="V207" s="140"/>
      <c r="W207" s="140"/>
      <c r="X207" s="140"/>
      <c r="Y207" s="140"/>
      <c r="Z207" s="140"/>
      <c r="AA207" s="140"/>
      <c r="AB207" s="140"/>
      <c r="AC207" s="140"/>
      <c r="AD207" s="140"/>
      <c r="AE207" s="140"/>
      <c r="AF207" s="140"/>
      <c r="AG207" s="141"/>
    </row>
    <row r="208" spans="2:33" ht="15.75" customHeight="1" x14ac:dyDescent="0.3">
      <c r="B208" s="140"/>
      <c r="C208" s="140"/>
      <c r="D208" s="140"/>
      <c r="E208" s="140"/>
      <c r="F208" s="140"/>
      <c r="G208" s="140"/>
      <c r="H208" s="140"/>
      <c r="I208" s="140"/>
      <c r="J208" s="140"/>
      <c r="K208" s="140"/>
      <c r="L208" s="140"/>
      <c r="M208" s="140"/>
      <c r="N208" s="140"/>
      <c r="O208" s="140"/>
      <c r="P208" s="140"/>
      <c r="Q208" s="140"/>
      <c r="R208" s="140"/>
      <c r="S208" s="140"/>
      <c r="T208" s="140"/>
      <c r="U208" s="140"/>
      <c r="V208" s="140"/>
      <c r="W208" s="140"/>
      <c r="X208" s="140"/>
      <c r="Y208" s="140"/>
      <c r="Z208" s="140"/>
      <c r="AA208" s="140"/>
      <c r="AB208" s="140"/>
      <c r="AC208" s="140"/>
      <c r="AD208" s="140"/>
      <c r="AE208" s="140"/>
      <c r="AF208" s="140"/>
      <c r="AG208" s="141"/>
    </row>
    <row r="209" spans="2:33" ht="15.75" customHeight="1" x14ac:dyDescent="0.3">
      <c r="B209" s="140"/>
      <c r="C209" s="140"/>
      <c r="D209" s="140"/>
      <c r="E209" s="140"/>
      <c r="F209" s="140"/>
      <c r="G209" s="140"/>
      <c r="H209" s="140"/>
      <c r="I209" s="140"/>
      <c r="J209" s="140"/>
      <c r="K209" s="140"/>
      <c r="L209" s="140"/>
      <c r="M209" s="140"/>
      <c r="N209" s="140"/>
      <c r="O209" s="140"/>
      <c r="P209" s="140"/>
      <c r="Q209" s="140"/>
      <c r="R209" s="140"/>
      <c r="S209" s="140"/>
      <c r="T209" s="140"/>
      <c r="U209" s="140"/>
      <c r="V209" s="140"/>
      <c r="W209" s="140"/>
      <c r="X209" s="140"/>
      <c r="Y209" s="140"/>
      <c r="Z209" s="140"/>
      <c r="AA209" s="140"/>
      <c r="AB209" s="140"/>
      <c r="AC209" s="140"/>
      <c r="AD209" s="140"/>
      <c r="AE209" s="140"/>
      <c r="AF209" s="140"/>
      <c r="AG209" s="141"/>
    </row>
    <row r="210" spans="2:33" ht="15.75" customHeight="1" x14ac:dyDescent="0.3">
      <c r="B210" s="140"/>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c r="AA210" s="140"/>
      <c r="AB210" s="140"/>
      <c r="AC210" s="140"/>
      <c r="AD210" s="140"/>
      <c r="AE210" s="140"/>
      <c r="AF210" s="140"/>
      <c r="AG210" s="141"/>
    </row>
    <row r="211" spans="2:33" ht="15.75" customHeight="1" x14ac:dyDescent="0.3">
      <c r="B211" s="140"/>
      <c r="C211" s="140"/>
      <c r="D211" s="140"/>
      <c r="E211" s="140"/>
      <c r="F211" s="140"/>
      <c r="G211" s="140"/>
      <c r="H211" s="140"/>
      <c r="I211" s="140"/>
      <c r="J211" s="140"/>
      <c r="K211" s="140"/>
      <c r="L211" s="140"/>
      <c r="M211" s="140"/>
      <c r="N211" s="140"/>
      <c r="O211" s="140"/>
      <c r="P211" s="140"/>
      <c r="Q211" s="140"/>
      <c r="R211" s="140"/>
      <c r="S211" s="140"/>
      <c r="T211" s="140"/>
      <c r="U211" s="140"/>
      <c r="V211" s="140"/>
      <c r="W211" s="140"/>
      <c r="X211" s="140"/>
      <c r="Y211" s="140"/>
      <c r="Z211" s="140"/>
      <c r="AA211" s="140"/>
      <c r="AB211" s="140"/>
      <c r="AC211" s="140"/>
      <c r="AD211" s="140"/>
      <c r="AE211" s="140"/>
      <c r="AF211" s="140"/>
      <c r="AG211" s="141"/>
    </row>
    <row r="212" spans="2:33" ht="15.75" customHeight="1" x14ac:dyDescent="0.3">
      <c r="B212" s="140"/>
      <c r="C212" s="140"/>
      <c r="D212" s="140"/>
      <c r="E212" s="140"/>
      <c r="F212" s="140"/>
      <c r="G212" s="140"/>
      <c r="H212" s="140"/>
      <c r="I212" s="140"/>
      <c r="J212" s="140"/>
      <c r="K212" s="140"/>
      <c r="L212" s="140"/>
      <c r="M212" s="140"/>
      <c r="N212" s="140"/>
      <c r="O212" s="140"/>
      <c r="P212" s="140"/>
      <c r="Q212" s="140"/>
      <c r="R212" s="140"/>
      <c r="S212" s="140"/>
      <c r="T212" s="140"/>
      <c r="U212" s="140"/>
      <c r="V212" s="140"/>
      <c r="W212" s="140"/>
      <c r="X212" s="140"/>
      <c r="Y212" s="140"/>
      <c r="Z212" s="140"/>
      <c r="AA212" s="140"/>
      <c r="AB212" s="140"/>
      <c r="AC212" s="140"/>
      <c r="AD212" s="140"/>
      <c r="AE212" s="140"/>
      <c r="AF212" s="140"/>
      <c r="AG212" s="141"/>
    </row>
    <row r="213" spans="2:33" ht="15.75" customHeight="1" x14ac:dyDescent="0.3">
      <c r="B213" s="140"/>
      <c r="C213" s="140"/>
      <c r="D213" s="140"/>
      <c r="E213" s="140"/>
      <c r="F213" s="140"/>
      <c r="G213" s="140"/>
      <c r="H213" s="140"/>
      <c r="I213" s="140"/>
      <c r="J213" s="140"/>
      <c r="K213" s="140"/>
      <c r="L213" s="140"/>
      <c r="M213" s="140"/>
      <c r="N213" s="140"/>
      <c r="O213" s="140"/>
      <c r="P213" s="140"/>
      <c r="Q213" s="140"/>
      <c r="R213" s="140"/>
      <c r="S213" s="140"/>
      <c r="T213" s="140"/>
      <c r="U213" s="140"/>
      <c r="V213" s="140"/>
      <c r="W213" s="140"/>
      <c r="X213" s="140"/>
      <c r="Y213" s="140"/>
      <c r="Z213" s="140"/>
      <c r="AA213" s="140"/>
      <c r="AB213" s="140"/>
      <c r="AC213" s="140"/>
      <c r="AD213" s="140"/>
      <c r="AE213" s="140"/>
      <c r="AF213" s="140"/>
      <c r="AG213" s="141"/>
    </row>
    <row r="214" spans="2:33" ht="15.75" customHeight="1" x14ac:dyDescent="0.3">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c r="AE214" s="140"/>
      <c r="AF214" s="140"/>
      <c r="AG214" s="141"/>
    </row>
    <row r="215" spans="2:33" ht="15.75" customHeight="1" x14ac:dyDescent="0.3">
      <c r="B215" s="140"/>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c r="AA215" s="140"/>
      <c r="AB215" s="140"/>
      <c r="AC215" s="140"/>
      <c r="AD215" s="140"/>
      <c r="AE215" s="140"/>
      <c r="AF215" s="140"/>
      <c r="AG215" s="141"/>
    </row>
    <row r="216" spans="2:33" ht="15.75" customHeight="1" x14ac:dyDescent="0.3">
      <c r="B216" s="140"/>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0"/>
      <c r="AC216" s="140"/>
      <c r="AD216" s="140"/>
      <c r="AE216" s="140"/>
      <c r="AF216" s="140"/>
      <c r="AG216" s="141"/>
    </row>
    <row r="217" spans="2:33" ht="15.75" customHeight="1" x14ac:dyDescent="0.3">
      <c r="B217" s="140"/>
      <c r="C217" s="140"/>
      <c r="D217" s="140"/>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c r="AA217" s="140"/>
      <c r="AB217" s="140"/>
      <c r="AC217" s="140"/>
      <c r="AD217" s="140"/>
      <c r="AE217" s="140"/>
      <c r="AF217" s="140"/>
      <c r="AG217" s="141"/>
    </row>
    <row r="218" spans="2:33" ht="15.75" customHeight="1" x14ac:dyDescent="0.3">
      <c r="B218" s="140"/>
      <c r="C218" s="140"/>
      <c r="D218" s="140"/>
      <c r="E218" s="140"/>
      <c r="F218" s="140"/>
      <c r="G218" s="140"/>
      <c r="H218" s="140"/>
      <c r="I218" s="140"/>
      <c r="J218" s="140"/>
      <c r="K218" s="140"/>
      <c r="L218" s="140"/>
      <c r="M218" s="140"/>
      <c r="N218" s="140"/>
      <c r="O218" s="140"/>
      <c r="P218" s="140"/>
      <c r="Q218" s="140"/>
      <c r="R218" s="140"/>
      <c r="S218" s="140"/>
      <c r="T218" s="140"/>
      <c r="U218" s="140"/>
      <c r="V218" s="140"/>
      <c r="W218" s="140"/>
      <c r="X218" s="140"/>
      <c r="Y218" s="140"/>
      <c r="Z218" s="140"/>
      <c r="AA218" s="140"/>
      <c r="AB218" s="140"/>
      <c r="AC218" s="140"/>
      <c r="AD218" s="140"/>
      <c r="AE218" s="140"/>
      <c r="AF218" s="140"/>
      <c r="AG218" s="141"/>
    </row>
    <row r="219" spans="2:33" ht="15.75" customHeight="1" x14ac:dyDescent="0.3">
      <c r="B219" s="140"/>
      <c r="C219" s="140"/>
      <c r="D219" s="140"/>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c r="AA219" s="140"/>
      <c r="AB219" s="140"/>
      <c r="AC219" s="140"/>
      <c r="AD219" s="140"/>
      <c r="AE219" s="140"/>
      <c r="AF219" s="140"/>
      <c r="AG219" s="141"/>
    </row>
    <row r="220" spans="2:33" ht="15.75" customHeight="1" x14ac:dyDescent="0.3">
      <c r="B220" s="140"/>
      <c r="C220" s="140"/>
      <c r="D220" s="140"/>
      <c r="E220" s="140"/>
      <c r="F220" s="140"/>
      <c r="G220" s="140"/>
      <c r="H220" s="140"/>
      <c r="I220" s="140"/>
      <c r="J220" s="140"/>
      <c r="K220" s="140"/>
      <c r="L220" s="140"/>
      <c r="M220" s="140"/>
      <c r="N220" s="140"/>
      <c r="O220" s="140"/>
      <c r="P220" s="140"/>
      <c r="Q220" s="140"/>
      <c r="R220" s="140"/>
      <c r="S220" s="140"/>
      <c r="T220" s="140"/>
      <c r="U220" s="140"/>
      <c r="V220" s="140"/>
      <c r="W220" s="140"/>
      <c r="X220" s="140"/>
      <c r="Y220" s="140"/>
      <c r="Z220" s="140"/>
      <c r="AA220" s="140"/>
      <c r="AB220" s="140"/>
      <c r="AC220" s="140"/>
      <c r="AD220" s="140"/>
      <c r="AE220" s="140"/>
      <c r="AF220" s="140"/>
      <c r="AG220" s="141"/>
    </row>
    <row r="221" spans="2:33" ht="15.75" customHeight="1" x14ac:dyDescent="0.3">
      <c r="B221" s="140"/>
      <c r="C221" s="140"/>
      <c r="D221" s="140"/>
      <c r="E221" s="140"/>
      <c r="F221" s="140"/>
      <c r="G221" s="140"/>
      <c r="H221" s="140"/>
      <c r="I221" s="140"/>
      <c r="J221" s="140"/>
      <c r="K221" s="140"/>
      <c r="L221" s="140"/>
      <c r="M221" s="140"/>
      <c r="N221" s="140"/>
      <c r="O221" s="140"/>
      <c r="P221" s="140"/>
      <c r="Q221" s="140"/>
      <c r="R221" s="140"/>
      <c r="S221" s="140"/>
      <c r="T221" s="140"/>
      <c r="U221" s="140"/>
      <c r="V221" s="140"/>
      <c r="W221" s="140"/>
      <c r="X221" s="140"/>
      <c r="Y221" s="140"/>
      <c r="Z221" s="140"/>
      <c r="AA221" s="140"/>
      <c r="AB221" s="140"/>
      <c r="AC221" s="140"/>
      <c r="AD221" s="140"/>
      <c r="AE221" s="140"/>
      <c r="AF221" s="140"/>
      <c r="AG221" s="141"/>
    </row>
    <row r="222" spans="2:33" ht="15.75" customHeight="1" x14ac:dyDescent="0.3">
      <c r="B222" s="140"/>
      <c r="C222" s="140"/>
      <c r="D222" s="140"/>
      <c r="E222" s="140"/>
      <c r="F222" s="140"/>
      <c r="G222" s="140"/>
      <c r="H222" s="140"/>
      <c r="I222" s="140"/>
      <c r="J222" s="140"/>
      <c r="K222" s="140"/>
      <c r="L222" s="140"/>
      <c r="M222" s="140"/>
      <c r="N222" s="140"/>
      <c r="O222" s="140"/>
      <c r="P222" s="140"/>
      <c r="Q222" s="140"/>
      <c r="R222" s="140"/>
      <c r="S222" s="140"/>
      <c r="T222" s="140"/>
      <c r="U222" s="140"/>
      <c r="V222" s="140"/>
      <c r="W222" s="140"/>
      <c r="X222" s="140"/>
      <c r="Y222" s="140"/>
      <c r="Z222" s="140"/>
      <c r="AA222" s="140"/>
      <c r="AB222" s="140"/>
      <c r="AC222" s="140"/>
      <c r="AD222" s="140"/>
      <c r="AE222" s="140"/>
      <c r="AF222" s="140"/>
      <c r="AG222" s="141"/>
    </row>
    <row r="223" spans="2:33" ht="15.75" customHeight="1" x14ac:dyDescent="0.3">
      <c r="B223" s="140"/>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140"/>
      <c r="Y223" s="140"/>
      <c r="Z223" s="140"/>
      <c r="AA223" s="140"/>
      <c r="AB223" s="140"/>
      <c r="AC223" s="140"/>
      <c r="AD223" s="140"/>
      <c r="AE223" s="140"/>
      <c r="AF223" s="140"/>
      <c r="AG223" s="141"/>
    </row>
    <row r="224" spans="2:33" ht="15.75" customHeight="1" x14ac:dyDescent="0.3">
      <c r="B224" s="140"/>
      <c r="C224" s="140"/>
      <c r="D224" s="140"/>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c r="AA224" s="140"/>
      <c r="AB224" s="140"/>
      <c r="AC224" s="140"/>
      <c r="AD224" s="140"/>
      <c r="AE224" s="140"/>
      <c r="AF224" s="140"/>
      <c r="AG224" s="141"/>
    </row>
    <row r="225" spans="2:33" ht="15.75" customHeight="1" x14ac:dyDescent="0.3">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c r="AA225" s="140"/>
      <c r="AB225" s="140"/>
      <c r="AC225" s="140"/>
      <c r="AD225" s="140"/>
      <c r="AE225" s="140"/>
      <c r="AF225" s="140"/>
      <c r="AG225" s="141"/>
    </row>
    <row r="226" spans="2:33" ht="15.75" customHeight="1" x14ac:dyDescent="0.3">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c r="AA226" s="140"/>
      <c r="AB226" s="140"/>
      <c r="AC226" s="140"/>
      <c r="AD226" s="140"/>
      <c r="AE226" s="140"/>
      <c r="AF226" s="140"/>
      <c r="AG226" s="141"/>
    </row>
    <row r="227" spans="2:33" ht="15.75" customHeight="1" x14ac:dyDescent="0.3">
      <c r="B227" s="140"/>
      <c r="C227" s="140"/>
      <c r="D227" s="140"/>
      <c r="E227" s="140"/>
      <c r="F227" s="140"/>
      <c r="G227" s="140"/>
      <c r="H227" s="140"/>
      <c r="I227" s="140"/>
      <c r="J227" s="140"/>
      <c r="K227" s="140"/>
      <c r="L227" s="140"/>
      <c r="M227" s="140"/>
      <c r="N227" s="140"/>
      <c r="O227" s="140"/>
      <c r="P227" s="140"/>
      <c r="Q227" s="140"/>
      <c r="R227" s="140"/>
      <c r="S227" s="140"/>
      <c r="T227" s="140"/>
      <c r="U227" s="140"/>
      <c r="V227" s="140"/>
      <c r="W227" s="140"/>
      <c r="X227" s="140"/>
      <c r="Y227" s="140"/>
      <c r="Z227" s="140"/>
      <c r="AA227" s="140"/>
      <c r="AB227" s="140"/>
      <c r="AC227" s="140"/>
      <c r="AD227" s="140"/>
      <c r="AE227" s="140"/>
      <c r="AF227" s="140"/>
      <c r="AG227" s="141"/>
    </row>
    <row r="228" spans="2:33" ht="15.75" customHeight="1" x14ac:dyDescent="0.3">
      <c r="B228" s="140"/>
      <c r="C228" s="140"/>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E228" s="140"/>
      <c r="AF228" s="140"/>
      <c r="AG228" s="141"/>
    </row>
    <row r="229" spans="2:33" ht="15.75" customHeight="1" x14ac:dyDescent="0.3">
      <c r="B229" s="140"/>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c r="AA229" s="140"/>
      <c r="AB229" s="140"/>
      <c r="AC229" s="140"/>
      <c r="AD229" s="140"/>
      <c r="AE229" s="140"/>
      <c r="AF229" s="140"/>
      <c r="AG229" s="141"/>
    </row>
    <row r="230" spans="2:33" ht="15.75" customHeight="1" x14ac:dyDescent="0.3">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c r="X230" s="140"/>
      <c r="Y230" s="140"/>
      <c r="Z230" s="140"/>
      <c r="AA230" s="140"/>
      <c r="AB230" s="140"/>
      <c r="AC230" s="140"/>
      <c r="AD230" s="140"/>
      <c r="AE230" s="140"/>
      <c r="AF230" s="140"/>
      <c r="AG230" s="141"/>
    </row>
    <row r="231" spans="2:33" ht="15.75" customHeight="1" x14ac:dyDescent="0.3">
      <c r="B231" s="140"/>
      <c r="C231" s="140"/>
      <c r="D231" s="140"/>
      <c r="E231" s="140"/>
      <c r="F231" s="140"/>
      <c r="G231" s="140"/>
      <c r="H231" s="140"/>
      <c r="I231" s="140"/>
      <c r="J231" s="140"/>
      <c r="K231" s="140"/>
      <c r="L231" s="140"/>
      <c r="M231" s="140"/>
      <c r="N231" s="140"/>
      <c r="O231" s="140"/>
      <c r="P231" s="140"/>
      <c r="Q231" s="140"/>
      <c r="R231" s="140"/>
      <c r="S231" s="140"/>
      <c r="T231" s="140"/>
      <c r="U231" s="140"/>
      <c r="V231" s="140"/>
      <c r="W231" s="140"/>
      <c r="X231" s="140"/>
      <c r="Y231" s="140"/>
      <c r="Z231" s="140"/>
      <c r="AA231" s="140"/>
      <c r="AB231" s="140"/>
      <c r="AC231" s="140"/>
      <c r="AD231" s="140"/>
      <c r="AE231" s="140"/>
      <c r="AF231" s="140"/>
      <c r="AG231" s="141"/>
    </row>
    <row r="232" spans="2:33" ht="15.75" customHeight="1" x14ac:dyDescent="0.3">
      <c r="B232" s="140"/>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40"/>
      <c r="AA232" s="140"/>
      <c r="AB232" s="140"/>
      <c r="AC232" s="140"/>
      <c r="AD232" s="140"/>
      <c r="AE232" s="140"/>
      <c r="AF232" s="140"/>
      <c r="AG232" s="141"/>
    </row>
    <row r="233" spans="2:33" ht="15.75" customHeight="1" x14ac:dyDescent="0.3">
      <c r="B233" s="140"/>
      <c r="C233" s="140"/>
      <c r="D233" s="140"/>
      <c r="E233" s="140"/>
      <c r="F233" s="140"/>
      <c r="G233" s="140"/>
      <c r="H233" s="140"/>
      <c r="I233" s="140"/>
      <c r="J233" s="140"/>
      <c r="K233" s="140"/>
      <c r="L233" s="140"/>
      <c r="M233" s="140"/>
      <c r="N233" s="140"/>
      <c r="O233" s="140"/>
      <c r="P233" s="140"/>
      <c r="Q233" s="140"/>
      <c r="R233" s="140"/>
      <c r="S233" s="140"/>
      <c r="T233" s="140"/>
      <c r="U233" s="140"/>
      <c r="V233" s="140"/>
      <c r="W233" s="140"/>
      <c r="X233" s="140"/>
      <c r="Y233" s="140"/>
      <c r="Z233" s="140"/>
      <c r="AA233" s="140"/>
      <c r="AB233" s="140"/>
      <c r="AC233" s="140"/>
      <c r="AD233" s="140"/>
      <c r="AE233" s="140"/>
      <c r="AF233" s="140"/>
      <c r="AG233" s="141"/>
    </row>
    <row r="234" spans="2:33" ht="15.75" customHeight="1" x14ac:dyDescent="0.3">
      <c r="B234" s="140"/>
      <c r="C234" s="140"/>
      <c r="D234" s="140"/>
      <c r="E234" s="140"/>
      <c r="F234" s="140"/>
      <c r="G234" s="140"/>
      <c r="H234" s="140"/>
      <c r="I234" s="140"/>
      <c r="J234" s="140"/>
      <c r="K234" s="140"/>
      <c r="L234" s="140"/>
      <c r="M234" s="140"/>
      <c r="N234" s="140"/>
      <c r="O234" s="140"/>
      <c r="P234" s="140"/>
      <c r="Q234" s="140"/>
      <c r="R234" s="140"/>
      <c r="S234" s="140"/>
      <c r="T234" s="140"/>
      <c r="U234" s="140"/>
      <c r="V234" s="140"/>
      <c r="W234" s="140"/>
      <c r="X234" s="140"/>
      <c r="Y234" s="140"/>
      <c r="Z234" s="140"/>
      <c r="AA234" s="140"/>
      <c r="AB234" s="140"/>
      <c r="AC234" s="140"/>
      <c r="AD234" s="140"/>
      <c r="AE234" s="140"/>
      <c r="AF234" s="140"/>
      <c r="AG234" s="141"/>
    </row>
    <row r="235" spans="2:33" ht="15.75" customHeight="1" x14ac:dyDescent="0.3">
      <c r="B235" s="140"/>
      <c r="C235" s="140"/>
      <c r="D235" s="140"/>
      <c r="E235" s="140"/>
      <c r="F235" s="140"/>
      <c r="G235" s="140"/>
      <c r="H235" s="140"/>
      <c r="I235" s="140"/>
      <c r="J235" s="140"/>
      <c r="K235" s="140"/>
      <c r="L235" s="140"/>
      <c r="M235" s="140"/>
      <c r="N235" s="140"/>
      <c r="O235" s="140"/>
      <c r="P235" s="140"/>
      <c r="Q235" s="140"/>
      <c r="R235" s="140"/>
      <c r="S235" s="140"/>
      <c r="T235" s="140"/>
      <c r="U235" s="140"/>
      <c r="V235" s="140"/>
      <c r="W235" s="140"/>
      <c r="X235" s="140"/>
      <c r="Y235" s="140"/>
      <c r="Z235" s="140"/>
      <c r="AA235" s="140"/>
      <c r="AB235" s="140"/>
      <c r="AC235" s="140"/>
      <c r="AD235" s="140"/>
      <c r="AE235" s="140"/>
      <c r="AF235" s="140"/>
      <c r="AG235" s="141"/>
    </row>
    <row r="236" spans="2:33" ht="15.75" customHeight="1" x14ac:dyDescent="0.3">
      <c r="B236" s="140"/>
      <c r="C236" s="140"/>
      <c r="D236" s="140"/>
      <c r="E236" s="140"/>
      <c r="F236" s="140"/>
      <c r="G236" s="140"/>
      <c r="H236" s="140"/>
      <c r="I236" s="140"/>
      <c r="J236" s="140"/>
      <c r="K236" s="140"/>
      <c r="L236" s="140"/>
      <c r="M236" s="140"/>
      <c r="N236" s="140"/>
      <c r="O236" s="140"/>
      <c r="P236" s="140"/>
      <c r="Q236" s="140"/>
      <c r="R236" s="140"/>
      <c r="S236" s="140"/>
      <c r="T236" s="140"/>
      <c r="U236" s="140"/>
      <c r="V236" s="140"/>
      <c r="W236" s="140"/>
      <c r="X236" s="140"/>
      <c r="Y236" s="140"/>
      <c r="Z236" s="140"/>
      <c r="AA236" s="140"/>
      <c r="AB236" s="140"/>
      <c r="AC236" s="140"/>
      <c r="AD236" s="140"/>
      <c r="AE236" s="140"/>
      <c r="AF236" s="140"/>
      <c r="AG236" s="141"/>
    </row>
    <row r="237" spans="2:33" ht="15.75" customHeight="1" x14ac:dyDescent="0.3">
      <c r="B237" s="140"/>
      <c r="C237" s="140"/>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E237" s="140"/>
      <c r="AF237" s="140"/>
      <c r="AG237" s="141"/>
    </row>
    <row r="238" spans="2:33" ht="15.75" customHeight="1" x14ac:dyDescent="0.3">
      <c r="B238" s="140"/>
      <c r="C238" s="140"/>
      <c r="D238" s="140"/>
      <c r="E238" s="140"/>
      <c r="F238" s="140"/>
      <c r="G238" s="140"/>
      <c r="H238" s="140"/>
      <c r="I238" s="140"/>
      <c r="J238" s="140"/>
      <c r="K238" s="140"/>
      <c r="L238" s="140"/>
      <c r="M238" s="140"/>
      <c r="N238" s="140"/>
      <c r="O238" s="140"/>
      <c r="P238" s="140"/>
      <c r="Q238" s="140"/>
      <c r="R238" s="140"/>
      <c r="S238" s="140"/>
      <c r="T238" s="140"/>
      <c r="U238" s="140"/>
      <c r="V238" s="140"/>
      <c r="W238" s="140"/>
      <c r="X238" s="140"/>
      <c r="Y238" s="140"/>
      <c r="Z238" s="140"/>
      <c r="AA238" s="140"/>
      <c r="AB238" s="140"/>
      <c r="AC238" s="140"/>
      <c r="AD238" s="140"/>
      <c r="AE238" s="140"/>
      <c r="AF238" s="140"/>
      <c r="AG238" s="141"/>
    </row>
    <row r="239" spans="2:33" ht="15.75" customHeight="1" x14ac:dyDescent="0.3">
      <c r="B239" s="140"/>
      <c r="C239" s="140"/>
      <c r="D239" s="140"/>
      <c r="E239" s="140"/>
      <c r="F239" s="140"/>
      <c r="G239" s="140"/>
      <c r="H239" s="140"/>
      <c r="I239" s="140"/>
      <c r="J239" s="140"/>
      <c r="K239" s="140"/>
      <c r="L239" s="140"/>
      <c r="M239" s="140"/>
      <c r="N239" s="140"/>
      <c r="O239" s="140"/>
      <c r="P239" s="140"/>
      <c r="Q239" s="140"/>
      <c r="R239" s="140"/>
      <c r="S239" s="140"/>
      <c r="T239" s="140"/>
      <c r="U239" s="140"/>
      <c r="V239" s="140"/>
      <c r="W239" s="140"/>
      <c r="X239" s="140"/>
      <c r="Y239" s="140"/>
      <c r="Z239" s="140"/>
      <c r="AA239" s="140"/>
      <c r="AB239" s="140"/>
      <c r="AC239" s="140"/>
      <c r="AD239" s="140"/>
      <c r="AE239" s="140"/>
      <c r="AF239" s="140"/>
      <c r="AG239" s="141"/>
    </row>
    <row r="240" spans="2:33" ht="15.75" customHeight="1" x14ac:dyDescent="0.3">
      <c r="B240" s="140"/>
      <c r="C240" s="140"/>
      <c r="D240" s="140"/>
      <c r="E240" s="140"/>
      <c r="F240" s="140"/>
      <c r="G240" s="140"/>
      <c r="H240" s="140"/>
      <c r="I240" s="140"/>
      <c r="J240" s="140"/>
      <c r="K240" s="140"/>
      <c r="L240" s="140"/>
      <c r="M240" s="140"/>
      <c r="N240" s="140"/>
      <c r="O240" s="140"/>
      <c r="P240" s="140"/>
      <c r="Q240" s="140"/>
      <c r="R240" s="140"/>
      <c r="S240" s="140"/>
      <c r="T240" s="140"/>
      <c r="U240" s="140"/>
      <c r="V240" s="140"/>
      <c r="W240" s="140"/>
      <c r="X240" s="140"/>
      <c r="Y240" s="140"/>
      <c r="Z240" s="140"/>
      <c r="AA240" s="140"/>
      <c r="AB240" s="140"/>
      <c r="AC240" s="140"/>
      <c r="AD240" s="140"/>
      <c r="AE240" s="140"/>
      <c r="AF240" s="140"/>
      <c r="AG240" s="141"/>
    </row>
    <row r="241" spans="2:33" ht="15.75" customHeight="1" x14ac:dyDescent="0.3">
      <c r="B241" s="140"/>
      <c r="C241" s="140"/>
      <c r="D241" s="140"/>
      <c r="E241" s="140"/>
      <c r="F241" s="140"/>
      <c r="G241" s="140"/>
      <c r="H241" s="140"/>
      <c r="I241" s="140"/>
      <c r="J241" s="140"/>
      <c r="K241" s="140"/>
      <c r="L241" s="140"/>
      <c r="M241" s="140"/>
      <c r="N241" s="140"/>
      <c r="O241" s="140"/>
      <c r="P241" s="140"/>
      <c r="Q241" s="140"/>
      <c r="R241" s="140"/>
      <c r="S241" s="140"/>
      <c r="T241" s="140"/>
      <c r="U241" s="140"/>
      <c r="V241" s="140"/>
      <c r="W241" s="140"/>
      <c r="X241" s="140"/>
      <c r="Y241" s="140"/>
      <c r="Z241" s="140"/>
      <c r="AA241" s="140"/>
      <c r="AB241" s="140"/>
      <c r="AC241" s="140"/>
      <c r="AD241" s="140"/>
      <c r="AE241" s="140"/>
      <c r="AF241" s="140"/>
      <c r="AG241" s="141"/>
    </row>
    <row r="242" spans="2:33" ht="15.75" customHeight="1" x14ac:dyDescent="0.3">
      <c r="B242" s="140"/>
      <c r="C242" s="140"/>
      <c r="D242" s="140"/>
      <c r="E242" s="140"/>
      <c r="F242" s="140"/>
      <c r="G242" s="140"/>
      <c r="H242" s="140"/>
      <c r="I242" s="140"/>
      <c r="J242" s="140"/>
      <c r="K242" s="140"/>
      <c r="L242" s="140"/>
      <c r="M242" s="140"/>
      <c r="N242" s="140"/>
      <c r="O242" s="140"/>
      <c r="P242" s="140"/>
      <c r="Q242" s="140"/>
      <c r="R242" s="140"/>
      <c r="S242" s="140"/>
      <c r="T242" s="140"/>
      <c r="U242" s="140"/>
      <c r="V242" s="140"/>
      <c r="W242" s="140"/>
      <c r="X242" s="140"/>
      <c r="Y242" s="140"/>
      <c r="Z242" s="140"/>
      <c r="AA242" s="140"/>
      <c r="AB242" s="140"/>
      <c r="AC242" s="140"/>
      <c r="AD242" s="140"/>
      <c r="AE242" s="140"/>
      <c r="AF242" s="140"/>
      <c r="AG242" s="141"/>
    </row>
    <row r="243" spans="2:33" ht="15.75" customHeight="1" x14ac:dyDescent="0.3">
      <c r="B243" s="140"/>
      <c r="C243" s="140"/>
      <c r="D243" s="140"/>
      <c r="E243" s="140"/>
      <c r="F243" s="140"/>
      <c r="G243" s="140"/>
      <c r="H243" s="140"/>
      <c r="I243" s="140"/>
      <c r="J243" s="140"/>
      <c r="K243" s="140"/>
      <c r="L243" s="140"/>
      <c r="M243" s="140"/>
      <c r="N243" s="140"/>
      <c r="O243" s="140"/>
      <c r="P243" s="140"/>
      <c r="Q243" s="140"/>
      <c r="R243" s="140"/>
      <c r="S243" s="140"/>
      <c r="T243" s="140"/>
      <c r="U243" s="140"/>
      <c r="V243" s="140"/>
      <c r="W243" s="140"/>
      <c r="X243" s="140"/>
      <c r="Y243" s="140"/>
      <c r="Z243" s="140"/>
      <c r="AA243" s="140"/>
      <c r="AB243" s="140"/>
      <c r="AC243" s="140"/>
      <c r="AD243" s="140"/>
      <c r="AE243" s="140"/>
      <c r="AF243" s="140"/>
      <c r="AG243" s="141"/>
    </row>
    <row r="244" spans="2:33" ht="15.75" customHeight="1" x14ac:dyDescent="0.3">
      <c r="B244" s="140"/>
      <c r="C244" s="140"/>
      <c r="D244" s="140"/>
      <c r="E244" s="140"/>
      <c r="F244" s="140"/>
      <c r="G244" s="140"/>
      <c r="H244" s="140"/>
      <c r="I244" s="140"/>
      <c r="J244" s="140"/>
      <c r="K244" s="140"/>
      <c r="L244" s="140"/>
      <c r="M244" s="140"/>
      <c r="N244" s="140"/>
      <c r="O244" s="140"/>
      <c r="P244" s="140"/>
      <c r="Q244" s="140"/>
      <c r="R244" s="140"/>
      <c r="S244" s="140"/>
      <c r="T244" s="140"/>
      <c r="U244" s="140"/>
      <c r="V244" s="140"/>
      <c r="W244" s="140"/>
      <c r="X244" s="140"/>
      <c r="Y244" s="140"/>
      <c r="Z244" s="140"/>
      <c r="AA244" s="140"/>
      <c r="AB244" s="140"/>
      <c r="AC244" s="140"/>
      <c r="AD244" s="140"/>
      <c r="AE244" s="140"/>
      <c r="AF244" s="140"/>
      <c r="AG244" s="141"/>
    </row>
    <row r="245" spans="2:33" ht="15.75" customHeight="1" x14ac:dyDescent="0.3">
      <c r="B245" s="140"/>
      <c r="C245" s="140"/>
      <c r="D245" s="140"/>
      <c r="E245" s="140"/>
      <c r="F245" s="140"/>
      <c r="G245" s="140"/>
      <c r="H245" s="140"/>
      <c r="I245" s="140"/>
      <c r="J245" s="140"/>
      <c r="K245" s="140"/>
      <c r="L245" s="140"/>
      <c r="M245" s="140"/>
      <c r="N245" s="140"/>
      <c r="O245" s="140"/>
      <c r="P245" s="140"/>
      <c r="Q245" s="140"/>
      <c r="R245" s="140"/>
      <c r="S245" s="140"/>
      <c r="T245" s="140"/>
      <c r="U245" s="140"/>
      <c r="V245" s="140"/>
      <c r="W245" s="140"/>
      <c r="X245" s="140"/>
      <c r="Y245" s="140"/>
      <c r="Z245" s="140"/>
      <c r="AA245" s="140"/>
      <c r="AB245" s="140"/>
      <c r="AC245" s="140"/>
      <c r="AD245" s="140"/>
      <c r="AE245" s="140"/>
      <c r="AF245" s="140"/>
      <c r="AG245" s="141"/>
    </row>
    <row r="246" spans="2:33" ht="15.75" customHeight="1" x14ac:dyDescent="0.3">
      <c r="B246" s="140"/>
      <c r="C246" s="140"/>
      <c r="D246" s="140"/>
      <c r="E246" s="140"/>
      <c r="F246" s="140"/>
      <c r="G246" s="140"/>
      <c r="H246" s="140"/>
      <c r="I246" s="140"/>
      <c r="J246" s="140"/>
      <c r="K246" s="140"/>
      <c r="L246" s="140"/>
      <c r="M246" s="140"/>
      <c r="N246" s="140"/>
      <c r="O246" s="140"/>
      <c r="P246" s="140"/>
      <c r="Q246" s="140"/>
      <c r="R246" s="140"/>
      <c r="S246" s="140"/>
      <c r="T246" s="140"/>
      <c r="U246" s="140"/>
      <c r="V246" s="140"/>
      <c r="W246" s="140"/>
      <c r="X246" s="140"/>
      <c r="Y246" s="140"/>
      <c r="Z246" s="140"/>
      <c r="AA246" s="140"/>
      <c r="AB246" s="140"/>
      <c r="AC246" s="140"/>
      <c r="AD246" s="140"/>
      <c r="AE246" s="140"/>
      <c r="AF246" s="140"/>
      <c r="AG246" s="141"/>
    </row>
    <row r="247" spans="2:33" ht="15.75" customHeight="1" x14ac:dyDescent="0.3">
      <c r="B247" s="140"/>
      <c r="C247" s="140"/>
      <c r="D247" s="140"/>
      <c r="E247" s="140"/>
      <c r="F247" s="140"/>
      <c r="G247" s="140"/>
      <c r="H247" s="140"/>
      <c r="I247" s="140"/>
      <c r="J247" s="140"/>
      <c r="K247" s="140"/>
      <c r="L247" s="140"/>
      <c r="M247" s="140"/>
      <c r="N247" s="140"/>
      <c r="O247" s="140"/>
      <c r="P247" s="140"/>
      <c r="Q247" s="140"/>
      <c r="R247" s="140"/>
      <c r="S247" s="140"/>
      <c r="T247" s="140"/>
      <c r="U247" s="140"/>
      <c r="V247" s="140"/>
      <c r="W247" s="140"/>
      <c r="X247" s="140"/>
      <c r="Y247" s="140"/>
      <c r="Z247" s="140"/>
      <c r="AA247" s="140"/>
      <c r="AB247" s="140"/>
      <c r="AC247" s="140"/>
      <c r="AD247" s="140"/>
      <c r="AE247" s="140"/>
      <c r="AF247" s="140"/>
      <c r="AG247" s="141"/>
    </row>
    <row r="248" spans="2:33" ht="15.75" customHeight="1" x14ac:dyDescent="0.3">
      <c r="B248" s="140"/>
      <c r="C248" s="140"/>
      <c r="D248" s="140"/>
      <c r="E248" s="140"/>
      <c r="F248" s="140"/>
      <c r="G248" s="140"/>
      <c r="H248" s="140"/>
      <c r="I248" s="140"/>
      <c r="J248" s="140"/>
      <c r="K248" s="140"/>
      <c r="L248" s="140"/>
      <c r="M248" s="140"/>
      <c r="N248" s="140"/>
      <c r="O248" s="140"/>
      <c r="P248" s="140"/>
      <c r="Q248" s="140"/>
      <c r="R248" s="140"/>
      <c r="S248" s="140"/>
      <c r="T248" s="140"/>
      <c r="U248" s="140"/>
      <c r="V248" s="140"/>
      <c r="W248" s="140"/>
      <c r="X248" s="140"/>
      <c r="Y248" s="140"/>
      <c r="Z248" s="140"/>
      <c r="AA248" s="140"/>
      <c r="AB248" s="140"/>
      <c r="AC248" s="140"/>
      <c r="AD248" s="140"/>
      <c r="AE248" s="140"/>
      <c r="AF248" s="140"/>
      <c r="AG248" s="141"/>
    </row>
    <row r="249" spans="2:33" ht="15.75" customHeight="1" x14ac:dyDescent="0.3">
      <c r="B249" s="140"/>
      <c r="C249" s="140"/>
      <c r="D249" s="140"/>
      <c r="E249" s="140"/>
      <c r="F249" s="140"/>
      <c r="G249" s="140"/>
      <c r="H249" s="140"/>
      <c r="I249" s="140"/>
      <c r="J249" s="140"/>
      <c r="K249" s="140"/>
      <c r="L249" s="140"/>
      <c r="M249" s="140"/>
      <c r="N249" s="140"/>
      <c r="O249" s="140"/>
      <c r="P249" s="140"/>
      <c r="Q249" s="140"/>
      <c r="R249" s="140"/>
      <c r="S249" s="140"/>
      <c r="T249" s="140"/>
      <c r="U249" s="140"/>
      <c r="V249" s="140"/>
      <c r="W249" s="140"/>
      <c r="X249" s="140"/>
      <c r="Y249" s="140"/>
      <c r="Z249" s="140"/>
      <c r="AA249" s="140"/>
      <c r="AB249" s="140"/>
      <c r="AC249" s="140"/>
      <c r="AD249" s="140"/>
      <c r="AE249" s="140"/>
      <c r="AF249" s="140"/>
      <c r="AG249" s="141"/>
    </row>
    <row r="250" spans="2:33" ht="15.75" customHeight="1" x14ac:dyDescent="0.3">
      <c r="B250" s="140"/>
      <c r="C250" s="140"/>
      <c r="D250" s="140"/>
      <c r="E250" s="140"/>
      <c r="F250" s="140"/>
      <c r="G250" s="140"/>
      <c r="H250" s="140"/>
      <c r="I250" s="140"/>
      <c r="J250" s="140"/>
      <c r="K250" s="140"/>
      <c r="L250" s="140"/>
      <c r="M250" s="140"/>
      <c r="N250" s="140"/>
      <c r="O250" s="140"/>
      <c r="P250" s="140"/>
      <c r="Q250" s="140"/>
      <c r="R250" s="140"/>
      <c r="S250" s="140"/>
      <c r="T250" s="140"/>
      <c r="U250" s="140"/>
      <c r="V250" s="140"/>
      <c r="W250" s="140"/>
      <c r="X250" s="140"/>
      <c r="Y250" s="140"/>
      <c r="Z250" s="140"/>
      <c r="AA250" s="140"/>
      <c r="AB250" s="140"/>
      <c r="AC250" s="140"/>
      <c r="AD250" s="140"/>
      <c r="AE250" s="140"/>
      <c r="AF250" s="140"/>
      <c r="AG250" s="141"/>
    </row>
    <row r="251" spans="2:33" ht="15.75" customHeight="1" x14ac:dyDescent="0.3">
      <c r="B251" s="140"/>
      <c r="C251" s="140"/>
      <c r="D251" s="140"/>
      <c r="E251" s="140"/>
      <c r="F251" s="140"/>
      <c r="G251" s="140"/>
      <c r="H251" s="140"/>
      <c r="I251" s="140"/>
      <c r="J251" s="140"/>
      <c r="K251" s="140"/>
      <c r="L251" s="140"/>
      <c r="M251" s="140"/>
      <c r="N251" s="140"/>
      <c r="O251" s="140"/>
      <c r="P251" s="140"/>
      <c r="Q251" s="140"/>
      <c r="R251" s="140"/>
      <c r="S251" s="140"/>
      <c r="T251" s="140"/>
      <c r="U251" s="140"/>
      <c r="V251" s="140"/>
      <c r="W251" s="140"/>
      <c r="X251" s="140"/>
      <c r="Y251" s="140"/>
      <c r="Z251" s="140"/>
      <c r="AA251" s="140"/>
      <c r="AB251" s="140"/>
      <c r="AC251" s="140"/>
      <c r="AD251" s="140"/>
      <c r="AE251" s="140"/>
      <c r="AF251" s="140"/>
      <c r="AG251" s="141"/>
    </row>
    <row r="252" spans="2:33" ht="15.75" customHeight="1" x14ac:dyDescent="0.3">
      <c r="B252" s="140"/>
      <c r="C252" s="140"/>
      <c r="D252" s="140"/>
      <c r="E252" s="140"/>
      <c r="F252" s="140"/>
      <c r="G252" s="140"/>
      <c r="H252" s="140"/>
      <c r="I252" s="140"/>
      <c r="J252" s="140"/>
      <c r="K252" s="140"/>
      <c r="L252" s="140"/>
      <c r="M252" s="140"/>
      <c r="N252" s="140"/>
      <c r="O252" s="140"/>
      <c r="P252" s="140"/>
      <c r="Q252" s="140"/>
      <c r="R252" s="140"/>
      <c r="S252" s="140"/>
      <c r="T252" s="140"/>
      <c r="U252" s="140"/>
      <c r="V252" s="140"/>
      <c r="W252" s="140"/>
      <c r="X252" s="140"/>
      <c r="Y252" s="140"/>
      <c r="Z252" s="140"/>
      <c r="AA252" s="140"/>
      <c r="AB252" s="140"/>
      <c r="AC252" s="140"/>
      <c r="AD252" s="140"/>
      <c r="AE252" s="140"/>
      <c r="AF252" s="140"/>
      <c r="AG252" s="141"/>
    </row>
    <row r="253" spans="2:33" ht="15.75" customHeight="1" x14ac:dyDescent="0.3">
      <c r="B253" s="140"/>
      <c r="C253" s="140"/>
      <c r="D253" s="140"/>
      <c r="E253" s="140"/>
      <c r="F253" s="140"/>
      <c r="G253" s="140"/>
      <c r="H253" s="140"/>
      <c r="I253" s="140"/>
      <c r="J253" s="140"/>
      <c r="K253" s="140"/>
      <c r="L253" s="140"/>
      <c r="M253" s="140"/>
      <c r="N253" s="140"/>
      <c r="O253" s="140"/>
      <c r="P253" s="140"/>
      <c r="Q253" s="140"/>
      <c r="R253" s="140"/>
      <c r="S253" s="140"/>
      <c r="T253" s="140"/>
      <c r="U253" s="140"/>
      <c r="V253" s="140"/>
      <c r="W253" s="140"/>
      <c r="X253" s="140"/>
      <c r="Y253" s="140"/>
      <c r="Z253" s="140"/>
      <c r="AA253" s="140"/>
      <c r="AB253" s="140"/>
      <c r="AC253" s="140"/>
      <c r="AD253" s="140"/>
      <c r="AE253" s="140"/>
      <c r="AF253" s="140"/>
      <c r="AG253" s="141"/>
    </row>
    <row r="254" spans="2:33" ht="15.75" customHeight="1" x14ac:dyDescent="0.3">
      <c r="B254" s="140"/>
      <c r="C254" s="140"/>
      <c r="D254" s="140"/>
      <c r="E254" s="140"/>
      <c r="F254" s="140"/>
      <c r="G254" s="140"/>
      <c r="H254" s="140"/>
      <c r="I254" s="140"/>
      <c r="J254" s="140"/>
      <c r="K254" s="140"/>
      <c r="L254" s="140"/>
      <c r="M254" s="140"/>
      <c r="N254" s="140"/>
      <c r="O254" s="140"/>
      <c r="P254" s="140"/>
      <c r="Q254" s="140"/>
      <c r="R254" s="140"/>
      <c r="S254" s="140"/>
      <c r="T254" s="140"/>
      <c r="U254" s="140"/>
      <c r="V254" s="140"/>
      <c r="W254" s="140"/>
      <c r="X254" s="140"/>
      <c r="Y254" s="140"/>
      <c r="Z254" s="140"/>
      <c r="AA254" s="140"/>
      <c r="AB254" s="140"/>
      <c r="AC254" s="140"/>
      <c r="AD254" s="140"/>
      <c r="AE254" s="140"/>
      <c r="AF254" s="140"/>
      <c r="AG254" s="141"/>
    </row>
    <row r="255" spans="2:33" ht="15.75" customHeight="1" x14ac:dyDescent="0.3">
      <c r="B255" s="140"/>
      <c r="C255" s="140"/>
      <c r="D255" s="140"/>
      <c r="E255" s="140"/>
      <c r="F255" s="140"/>
      <c r="G255" s="140"/>
      <c r="H255" s="140"/>
      <c r="I255" s="140"/>
      <c r="J255" s="140"/>
      <c r="K255" s="140"/>
      <c r="L255" s="140"/>
      <c r="M255" s="140"/>
      <c r="N255" s="140"/>
      <c r="O255" s="140"/>
      <c r="P255" s="140"/>
      <c r="Q255" s="140"/>
      <c r="R255" s="140"/>
      <c r="S255" s="140"/>
      <c r="T255" s="140"/>
      <c r="U255" s="140"/>
      <c r="V255" s="140"/>
      <c r="W255" s="140"/>
      <c r="X255" s="140"/>
      <c r="Y255" s="140"/>
      <c r="Z255" s="140"/>
      <c r="AA255" s="140"/>
      <c r="AB255" s="140"/>
      <c r="AC255" s="140"/>
      <c r="AD255" s="140"/>
      <c r="AE255" s="140"/>
      <c r="AF255" s="140"/>
      <c r="AG255" s="141"/>
    </row>
    <row r="256" spans="2:33" ht="15.75" customHeight="1" x14ac:dyDescent="0.3">
      <c r="B256" s="140"/>
      <c r="C256" s="140"/>
      <c r="D256" s="140"/>
      <c r="E256" s="140"/>
      <c r="F256" s="140"/>
      <c r="G256" s="140"/>
      <c r="H256" s="140"/>
      <c r="I256" s="140"/>
      <c r="J256" s="140"/>
      <c r="K256" s="140"/>
      <c r="L256" s="140"/>
      <c r="M256" s="140"/>
      <c r="N256" s="140"/>
      <c r="O256" s="140"/>
      <c r="P256" s="140"/>
      <c r="Q256" s="140"/>
      <c r="R256" s="140"/>
      <c r="S256" s="140"/>
      <c r="T256" s="140"/>
      <c r="U256" s="140"/>
      <c r="V256" s="140"/>
      <c r="W256" s="140"/>
      <c r="X256" s="140"/>
      <c r="Y256" s="140"/>
      <c r="Z256" s="140"/>
      <c r="AA256" s="140"/>
      <c r="AB256" s="140"/>
      <c r="AC256" s="140"/>
      <c r="AD256" s="140"/>
      <c r="AE256" s="140"/>
      <c r="AF256" s="140"/>
      <c r="AG256" s="141"/>
    </row>
    <row r="257" spans="2:44" ht="15.75" customHeight="1" x14ac:dyDescent="0.3">
      <c r="B257" s="140"/>
      <c r="C257" s="140"/>
      <c r="D257" s="140"/>
      <c r="E257" s="140"/>
      <c r="F257" s="140"/>
      <c r="G257" s="140"/>
      <c r="H257" s="140"/>
      <c r="I257" s="140"/>
      <c r="J257" s="140"/>
      <c r="K257" s="140"/>
      <c r="L257" s="140"/>
      <c r="M257" s="140"/>
      <c r="N257" s="140"/>
      <c r="O257" s="140"/>
      <c r="P257" s="140"/>
      <c r="Q257" s="140"/>
      <c r="R257" s="140"/>
      <c r="S257" s="140"/>
      <c r="T257" s="140"/>
      <c r="U257" s="140"/>
      <c r="V257" s="140"/>
      <c r="W257" s="140"/>
      <c r="X257" s="140"/>
      <c r="Y257" s="140"/>
      <c r="Z257" s="140"/>
      <c r="AA257" s="140"/>
      <c r="AB257" s="140"/>
      <c r="AC257" s="140"/>
      <c r="AD257" s="140"/>
      <c r="AE257" s="140"/>
      <c r="AF257" s="140"/>
      <c r="AG257" s="141"/>
    </row>
    <row r="258" spans="2:44" ht="15.75" customHeight="1" x14ac:dyDescent="0.3">
      <c r="B258" s="140"/>
      <c r="C258" s="140"/>
      <c r="D258" s="140"/>
      <c r="E258" s="140"/>
      <c r="F258" s="140"/>
      <c r="G258" s="140"/>
      <c r="H258" s="140"/>
      <c r="I258" s="140"/>
      <c r="J258" s="140"/>
      <c r="K258" s="140"/>
      <c r="L258" s="140"/>
      <c r="M258" s="140"/>
      <c r="N258" s="140"/>
      <c r="O258" s="140"/>
      <c r="P258" s="140"/>
      <c r="Q258" s="140"/>
      <c r="R258" s="140"/>
      <c r="S258" s="140"/>
      <c r="T258" s="140"/>
      <c r="U258" s="140"/>
      <c r="V258" s="140"/>
      <c r="W258" s="140"/>
      <c r="X258" s="140"/>
      <c r="Y258" s="140"/>
      <c r="Z258" s="140"/>
      <c r="AA258" s="140"/>
      <c r="AB258" s="140"/>
      <c r="AC258" s="140"/>
      <c r="AD258" s="140"/>
      <c r="AE258" s="140"/>
      <c r="AF258" s="140"/>
      <c r="AG258" s="141"/>
    </row>
    <row r="259" spans="2:44" ht="15.75" customHeight="1" x14ac:dyDescent="0.3">
      <c r="B259" s="140"/>
      <c r="C259" s="140"/>
      <c r="D259" s="140"/>
      <c r="E259" s="140"/>
      <c r="F259" s="140"/>
      <c r="G259" s="140"/>
      <c r="H259" s="140"/>
      <c r="I259" s="140"/>
      <c r="J259" s="140"/>
      <c r="K259" s="140"/>
      <c r="L259" s="140"/>
      <c r="M259" s="140"/>
      <c r="N259" s="140"/>
      <c r="O259" s="140"/>
      <c r="P259" s="140"/>
      <c r="Q259" s="140"/>
      <c r="R259" s="140"/>
      <c r="S259" s="140"/>
      <c r="T259" s="140"/>
      <c r="U259" s="140"/>
      <c r="V259" s="140"/>
      <c r="W259" s="140"/>
      <c r="X259" s="140"/>
      <c r="Y259" s="140"/>
      <c r="Z259" s="140"/>
      <c r="AA259" s="140"/>
      <c r="AB259" s="140"/>
      <c r="AC259" s="140"/>
      <c r="AD259" s="140"/>
      <c r="AE259" s="140"/>
      <c r="AF259" s="140"/>
      <c r="AG259" s="141"/>
    </row>
    <row r="260" spans="2:44" ht="15.75" customHeight="1" x14ac:dyDescent="0.3">
      <c r="B260" s="140"/>
      <c r="C260" s="140"/>
      <c r="D260" s="140"/>
      <c r="E260" s="140"/>
      <c r="F260" s="140"/>
      <c r="G260" s="140"/>
      <c r="H260" s="140"/>
      <c r="I260" s="140"/>
      <c r="J260" s="140"/>
      <c r="K260" s="140"/>
      <c r="L260" s="140"/>
      <c r="M260" s="140"/>
      <c r="N260" s="140"/>
      <c r="O260" s="140"/>
      <c r="P260" s="140"/>
      <c r="Q260" s="140"/>
      <c r="R260" s="140"/>
      <c r="S260" s="140"/>
      <c r="T260" s="140"/>
      <c r="U260" s="140"/>
      <c r="V260" s="140"/>
      <c r="W260" s="140"/>
      <c r="X260" s="140"/>
      <c r="Y260" s="140"/>
      <c r="Z260" s="140"/>
      <c r="AA260" s="140"/>
      <c r="AB260" s="140"/>
      <c r="AC260" s="140"/>
      <c r="AD260" s="140"/>
      <c r="AE260" s="140"/>
      <c r="AF260" s="140"/>
      <c r="AG260" s="141"/>
    </row>
    <row r="261" spans="2:44" ht="15.75" customHeight="1" x14ac:dyDescent="0.3">
      <c r="B261" s="140"/>
      <c r="C261" s="140"/>
      <c r="D261" s="140"/>
      <c r="E261" s="140"/>
      <c r="F261" s="140"/>
      <c r="G261" s="140"/>
      <c r="H261" s="140"/>
      <c r="I261" s="140"/>
      <c r="J261" s="140"/>
      <c r="K261" s="140"/>
      <c r="L261" s="140"/>
      <c r="M261" s="140"/>
      <c r="N261" s="140"/>
      <c r="O261" s="140"/>
      <c r="P261" s="140"/>
      <c r="Q261" s="140"/>
      <c r="R261" s="140"/>
      <c r="S261" s="140"/>
      <c r="T261" s="140"/>
      <c r="U261" s="140"/>
      <c r="V261" s="140"/>
      <c r="W261" s="140"/>
      <c r="X261" s="140"/>
      <c r="Y261" s="140"/>
      <c r="Z261" s="140"/>
      <c r="AA261" s="140"/>
      <c r="AB261" s="140"/>
      <c r="AC261" s="140"/>
      <c r="AD261" s="140"/>
      <c r="AE261" s="140"/>
      <c r="AF261" s="140"/>
      <c r="AG261" s="141"/>
    </row>
    <row r="262" spans="2:44" ht="15.75" customHeight="1" x14ac:dyDescent="0.3">
      <c r="B262" s="140"/>
      <c r="C262" s="140"/>
      <c r="D262" s="140"/>
      <c r="E262" s="140"/>
      <c r="F262" s="140"/>
      <c r="G262" s="140"/>
      <c r="H262" s="140"/>
      <c r="I262" s="140"/>
      <c r="J262" s="140"/>
      <c r="K262" s="140"/>
      <c r="L262" s="140"/>
      <c r="M262" s="140"/>
      <c r="N262" s="140"/>
      <c r="O262" s="140"/>
      <c r="P262" s="140"/>
      <c r="Q262" s="140"/>
      <c r="R262" s="140"/>
      <c r="S262" s="140"/>
      <c r="T262" s="140"/>
      <c r="U262" s="140"/>
      <c r="V262" s="140"/>
      <c r="W262" s="140"/>
      <c r="X262" s="140"/>
      <c r="Y262" s="140"/>
      <c r="Z262" s="140"/>
      <c r="AA262" s="140"/>
      <c r="AB262" s="140"/>
      <c r="AC262" s="140"/>
      <c r="AD262" s="140"/>
      <c r="AE262" s="140"/>
      <c r="AF262" s="140"/>
      <c r="AG262" s="141"/>
    </row>
    <row r="263" spans="2:44" ht="15.75" customHeight="1" x14ac:dyDescent="0.3">
      <c r="B263" s="140"/>
      <c r="C263" s="140"/>
      <c r="D263" s="140"/>
      <c r="E263" s="140"/>
      <c r="F263" s="140"/>
      <c r="G263" s="140"/>
      <c r="H263" s="140"/>
      <c r="I263" s="140"/>
      <c r="J263" s="140"/>
      <c r="K263" s="140"/>
      <c r="L263" s="140"/>
      <c r="M263" s="140"/>
      <c r="N263" s="140"/>
      <c r="O263" s="140"/>
      <c r="P263" s="140"/>
      <c r="Q263" s="140"/>
      <c r="R263" s="140"/>
      <c r="S263" s="140"/>
      <c r="T263" s="140"/>
      <c r="U263" s="140"/>
      <c r="V263" s="140"/>
      <c r="W263" s="140"/>
      <c r="X263" s="140"/>
      <c r="Y263" s="140"/>
      <c r="Z263" s="140"/>
      <c r="AA263" s="140"/>
      <c r="AB263" s="140"/>
      <c r="AC263" s="140"/>
      <c r="AD263" s="140"/>
      <c r="AE263" s="140"/>
      <c r="AF263" s="140"/>
      <c r="AG263" s="141"/>
    </row>
    <row r="264" spans="2:44" ht="15.75" customHeight="1" x14ac:dyDescent="0.3">
      <c r="B264" s="140"/>
      <c r="C264" s="140"/>
      <c r="D264" s="140"/>
      <c r="E264" s="140"/>
      <c r="F264" s="140"/>
      <c r="G264" s="140"/>
      <c r="H264" s="140"/>
      <c r="I264" s="140"/>
      <c r="J264" s="140"/>
      <c r="K264" s="140"/>
      <c r="L264" s="140"/>
      <c r="M264" s="140"/>
      <c r="N264" s="140"/>
      <c r="O264" s="140"/>
      <c r="P264" s="140"/>
      <c r="Q264" s="140"/>
      <c r="R264" s="140"/>
      <c r="S264" s="140"/>
      <c r="T264" s="140"/>
      <c r="U264" s="140"/>
      <c r="V264" s="140"/>
      <c r="W264" s="140"/>
      <c r="X264" s="140"/>
      <c r="Y264" s="140"/>
      <c r="Z264" s="140"/>
      <c r="AA264" s="140"/>
      <c r="AB264" s="140"/>
      <c r="AC264" s="140"/>
      <c r="AD264" s="140"/>
      <c r="AE264" s="140"/>
      <c r="AF264" s="140"/>
      <c r="AG264" s="141"/>
    </row>
    <row r="265" spans="2:44" ht="15.75" customHeight="1" x14ac:dyDescent="0.3">
      <c r="B265" s="140"/>
      <c r="C265" s="140"/>
      <c r="D265" s="140"/>
      <c r="E265" s="140"/>
      <c r="F265" s="140"/>
      <c r="G265" s="140"/>
      <c r="H265" s="140"/>
      <c r="I265" s="140"/>
      <c r="J265" s="140"/>
      <c r="K265" s="140"/>
      <c r="L265" s="140"/>
      <c r="M265" s="140"/>
      <c r="N265" s="140"/>
      <c r="O265" s="140"/>
      <c r="P265" s="140"/>
      <c r="Q265" s="140"/>
      <c r="R265" s="140"/>
      <c r="S265" s="140"/>
      <c r="T265" s="140"/>
      <c r="U265" s="140"/>
      <c r="V265" s="140"/>
      <c r="W265" s="140"/>
      <c r="X265" s="140"/>
      <c r="Y265" s="140"/>
      <c r="Z265" s="140"/>
      <c r="AA265" s="140"/>
      <c r="AB265" s="140"/>
      <c r="AC265" s="140"/>
      <c r="AD265" s="140"/>
      <c r="AE265" s="140"/>
      <c r="AF265" s="140"/>
      <c r="AG265" s="141"/>
    </row>
    <row r="266" spans="2:44" ht="15.75" customHeight="1" x14ac:dyDescent="0.3">
      <c r="B266" s="140"/>
      <c r="C266" s="140"/>
      <c r="D266" s="140"/>
      <c r="E266" s="140"/>
      <c r="F266" s="140"/>
      <c r="G266" s="140"/>
      <c r="H266" s="140"/>
      <c r="I266" s="140"/>
      <c r="J266" s="140"/>
      <c r="K266" s="140"/>
      <c r="L266" s="140"/>
      <c r="M266" s="140"/>
      <c r="N266" s="140"/>
      <c r="O266" s="140"/>
      <c r="P266" s="140"/>
      <c r="Q266" s="140"/>
      <c r="R266" s="140"/>
      <c r="S266" s="140"/>
      <c r="T266" s="140"/>
      <c r="U266" s="140"/>
      <c r="V266" s="140"/>
      <c r="W266" s="140"/>
      <c r="X266" s="140"/>
      <c r="Y266" s="140"/>
      <c r="Z266" s="140"/>
      <c r="AA266" s="140"/>
      <c r="AB266" s="140"/>
      <c r="AC266" s="140"/>
      <c r="AD266" s="140"/>
      <c r="AE266" s="140"/>
      <c r="AF266" s="140"/>
      <c r="AG266" s="141"/>
    </row>
    <row r="267" spans="2:44" ht="15.75" customHeight="1" x14ac:dyDescent="0.3">
      <c r="B267" s="140"/>
      <c r="C267" s="140"/>
      <c r="D267" s="140"/>
      <c r="E267" s="140"/>
      <c r="F267" s="140"/>
      <c r="G267" s="140"/>
      <c r="H267" s="140"/>
      <c r="I267" s="140"/>
      <c r="J267" s="140"/>
      <c r="K267" s="140"/>
      <c r="L267" s="140"/>
      <c r="M267" s="140"/>
      <c r="N267" s="140"/>
      <c r="O267" s="140"/>
      <c r="P267" s="140"/>
      <c r="Q267" s="140"/>
      <c r="R267" s="140"/>
      <c r="S267" s="140"/>
      <c r="T267" s="140"/>
      <c r="U267" s="140"/>
      <c r="V267" s="140"/>
      <c r="W267" s="140"/>
      <c r="X267" s="140"/>
      <c r="Y267" s="140"/>
      <c r="Z267" s="140"/>
      <c r="AA267" s="140"/>
      <c r="AB267" s="140"/>
      <c r="AC267" s="140"/>
      <c r="AD267" s="140"/>
      <c r="AE267" s="140"/>
      <c r="AF267" s="140"/>
      <c r="AG267" s="141"/>
    </row>
    <row r="268" spans="2:44" ht="15.75" customHeight="1" x14ac:dyDescent="0.3">
      <c r="B268" s="140"/>
      <c r="C268" s="140"/>
      <c r="D268" s="140"/>
      <c r="E268" s="140"/>
      <c r="F268" s="140"/>
      <c r="G268" s="140"/>
      <c r="H268" s="140"/>
      <c r="I268" s="140"/>
      <c r="J268" s="140"/>
      <c r="K268" s="140"/>
      <c r="L268" s="140"/>
      <c r="M268" s="140"/>
      <c r="N268" s="140"/>
      <c r="O268" s="140"/>
      <c r="P268" s="140"/>
      <c r="Q268" s="140"/>
      <c r="R268" s="140"/>
      <c r="S268" s="140"/>
      <c r="T268" s="140"/>
      <c r="U268" s="140"/>
      <c r="V268" s="140"/>
      <c r="W268" s="140"/>
      <c r="X268" s="140"/>
      <c r="Y268" s="140"/>
      <c r="Z268" s="140"/>
      <c r="AA268" s="140"/>
      <c r="AB268" s="140"/>
      <c r="AC268" s="140"/>
      <c r="AD268" s="140"/>
      <c r="AE268" s="140"/>
      <c r="AF268" s="140"/>
      <c r="AG268" s="141"/>
    </row>
    <row r="269" spans="2:44" ht="15.75" customHeight="1" x14ac:dyDescent="0.3">
      <c r="AJ269" s="71">
        <f>SUM(AJ12:AJ77)</f>
        <v>17</v>
      </c>
      <c r="AK269" s="71">
        <f t="shared" ref="AK269:AR269" si="0">SUM(AK12:AK68)</f>
        <v>0</v>
      </c>
      <c r="AL269" s="71">
        <f t="shared" si="0"/>
        <v>0</v>
      </c>
      <c r="AM269" s="71">
        <f t="shared" si="0"/>
        <v>0</v>
      </c>
      <c r="AN269" s="71">
        <f t="shared" si="0"/>
        <v>0</v>
      </c>
      <c r="AO269" s="71">
        <f>SUM(AO12:AO268)</f>
        <v>118</v>
      </c>
      <c r="AP269" s="71">
        <f t="shared" si="0"/>
        <v>7</v>
      </c>
      <c r="AQ269" s="71">
        <f>SUM(AQ12:AQ77)</f>
        <v>64</v>
      </c>
      <c r="AR269" s="71">
        <f t="shared" si="0"/>
        <v>2</v>
      </c>
    </row>
    <row r="270" spans="2:44" ht="15.75" customHeight="1" x14ac:dyDescent="0.3"/>
    <row r="271" spans="2:44" ht="15.75" customHeight="1" x14ac:dyDescent="0.3"/>
    <row r="272" spans="2:44" ht="15.75" customHeight="1" x14ac:dyDescent="0.3"/>
    <row r="273" spans="41:41" ht="15.75" customHeight="1" x14ac:dyDescent="0.3"/>
    <row r="274" spans="41:41" ht="15.75" customHeight="1" x14ac:dyDescent="0.3"/>
    <row r="275" spans="41:41" ht="15.75" customHeight="1" x14ac:dyDescent="0.3">
      <c r="AO275" s="142">
        <f>SUMIF(B13,B13,AO13)</f>
        <v>1</v>
      </c>
    </row>
    <row r="276" spans="41:41" ht="15.75" customHeight="1" x14ac:dyDescent="0.3"/>
    <row r="277" spans="41:41" ht="15.75" customHeight="1" x14ac:dyDescent="0.3"/>
    <row r="278" spans="41:41" ht="15.75" customHeight="1" x14ac:dyDescent="0.3"/>
    <row r="279" spans="41:41" ht="15.75" customHeight="1" x14ac:dyDescent="0.3"/>
    <row r="280" spans="41:41" ht="15.75" customHeight="1" x14ac:dyDescent="0.3"/>
    <row r="281" spans="41:41" ht="15.75" customHeight="1" x14ac:dyDescent="0.3"/>
    <row r="282" spans="41:41" ht="15.75" customHeight="1" x14ac:dyDescent="0.3"/>
    <row r="283" spans="41:41" ht="15.75" customHeight="1" x14ac:dyDescent="0.3"/>
    <row r="284" spans="41:41" ht="15.75" customHeight="1" x14ac:dyDescent="0.3"/>
    <row r="285" spans="41:41" ht="15.75" customHeight="1" x14ac:dyDescent="0.3"/>
    <row r="286" spans="41:41" ht="15.75" customHeight="1" x14ac:dyDescent="0.3"/>
    <row r="287" spans="41:41" ht="15.75" customHeight="1" x14ac:dyDescent="0.3"/>
    <row r="288" spans="41:41"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heetProtection algorithmName="SHA-512" hashValue="1+82Lv8NBjJOW9Uivq/0bYttE6jja7Xaf6pycYo+QPjd/QQJEK2Y7Pn5pgMWSkIHyXCM9Tl3D4FiG2W01+R2sQ==" saltValue="AnVJOm1FZ1wk7quoFVQQjQ==" spinCount="100000" sheet="1" objects="1" scenarios="1"/>
  <autoFilter ref="A7:AS78">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autoFilter>
  <mergeCells count="21">
    <mergeCell ref="B2:D5"/>
    <mergeCell ref="E2:AE5"/>
    <mergeCell ref="B7:B8"/>
    <mergeCell ref="C7:AE7"/>
    <mergeCell ref="AF7:AF8"/>
    <mergeCell ref="C8:AE8"/>
    <mergeCell ref="AH9:AS9"/>
    <mergeCell ref="L10:Q10"/>
    <mergeCell ref="T10:Y10"/>
    <mergeCell ref="AH10:AH11"/>
    <mergeCell ref="AI10:AJ10"/>
    <mergeCell ref="E9:J9"/>
    <mergeCell ref="L9:Q9"/>
    <mergeCell ref="R9:Y9"/>
    <mergeCell ref="Z9:AF9"/>
    <mergeCell ref="AG9:AG11"/>
    <mergeCell ref="AK10:AM10"/>
    <mergeCell ref="AN10:AP10"/>
    <mergeCell ref="AQ10:AR10"/>
    <mergeCell ref="AS10:AS11"/>
    <mergeCell ref="AS25:AS26"/>
  </mergeCells>
  <conditionalFormatting sqref="E1:E1048576">
    <cfRule type="duplicateValues" dxfId="15" priority="1"/>
  </conditionalFormatting>
  <dataValidations count="3">
    <dataValidation allowBlank="1" showInputMessage="1" showErrorMessage="1" prompt="Evidencia de los controles" sqref="AI10:AJ10"/>
    <dataValidation allowBlank="1" showInputMessage="1" showErrorMessage="1" promptTitle="Periodicidad de los controles" prompt="¿Son  oportunos para la mitigación del riesgo?" sqref="AQ10:AR10"/>
    <dataValidation allowBlank="1" showInputMessage="1" showErrorMessage="1" promptTitle="EFECTIVIDAD DE LOS CONTROLES" prompt=" ¿Previenen o detectan las causas, son confiables para la mitigación del riesgo?" sqref="AN10:AP10"/>
  </dataValidations>
  <pageMargins left="0.7" right="0.7" top="0.75" bottom="0.75" header="0" footer="0"/>
  <pageSetup scale="1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8" sqref="A8"/>
    </sheetView>
  </sheetViews>
  <sheetFormatPr baseColWidth="10" defaultRowHeight="13.2" x14ac:dyDescent="0.25"/>
  <cols>
    <col min="1" max="1" width="153.6640625" customWidth="1"/>
  </cols>
  <sheetData>
    <row r="1" spans="1:1" ht="215.4" customHeight="1" thickTop="1" thickBot="1" x14ac:dyDescent="0.3">
      <c r="A1" s="286" t="s">
        <v>1011</v>
      </c>
    </row>
    <row r="2" spans="1:1" ht="13.8" thickTop="1" x14ac:dyDescent="0.25"/>
  </sheetData>
  <sheetProtection algorithmName="SHA-512" hashValue="UPV8Fov+4t7PWqhuk5PT4cB/nhCuS3I3zLRbhLErSFtKnqfRigoHXF2p4blURGef89FHL4mjpx0pgoEnVKYNEQ==" saltValue="GpIf+HUd/6s7TrTNrwwgV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C18" sqref="C18"/>
    </sheetView>
  </sheetViews>
  <sheetFormatPr baseColWidth="10" defaultRowHeight="13.2" x14ac:dyDescent="0.25"/>
  <cols>
    <col min="1" max="1" width="36.33203125" customWidth="1"/>
  </cols>
  <sheetData>
    <row r="1" spans="1:2" x14ac:dyDescent="0.25">
      <c r="A1" s="33" t="s">
        <v>192</v>
      </c>
      <c r="B1" t="s">
        <v>207</v>
      </c>
    </row>
    <row r="2" spans="1:2" x14ac:dyDescent="0.25">
      <c r="A2" s="33" t="s">
        <v>193</v>
      </c>
      <c r="B2" t="s">
        <v>207</v>
      </c>
    </row>
    <row r="3" spans="1:2" x14ac:dyDescent="0.25">
      <c r="A3" s="33" t="s">
        <v>194</v>
      </c>
      <c r="B3" t="s">
        <v>207</v>
      </c>
    </row>
    <row r="4" spans="1:2" x14ac:dyDescent="0.25">
      <c r="A4" s="33" t="s">
        <v>195</v>
      </c>
      <c r="B4" t="s">
        <v>207</v>
      </c>
    </row>
    <row r="5" spans="1:2" ht="26.4" x14ac:dyDescent="0.25">
      <c r="A5" s="34" t="s">
        <v>196</v>
      </c>
      <c r="B5" t="s">
        <v>207</v>
      </c>
    </row>
    <row r="6" spans="1:2" x14ac:dyDescent="0.25">
      <c r="A6" s="33" t="s">
        <v>197</v>
      </c>
      <c r="B6" t="s">
        <v>210</v>
      </c>
    </row>
    <row r="7" spans="1:2" x14ac:dyDescent="0.25">
      <c r="A7" s="33" t="s">
        <v>198</v>
      </c>
      <c r="B7" t="s">
        <v>211</v>
      </c>
    </row>
    <row r="8" spans="1:2" x14ac:dyDescent="0.25">
      <c r="A8" s="33" t="s">
        <v>199</v>
      </c>
      <c r="B8" t="s">
        <v>207</v>
      </c>
    </row>
    <row r="9" spans="1:2" x14ac:dyDescent="0.25">
      <c r="A9" s="35" t="s">
        <v>200</v>
      </c>
      <c r="B9" t="s">
        <v>209</v>
      </c>
    </row>
    <row r="10" spans="1:2" x14ac:dyDescent="0.25">
      <c r="A10" s="35" t="s">
        <v>201</v>
      </c>
      <c r="B10" t="s">
        <v>207</v>
      </c>
    </row>
    <row r="11" spans="1:2" x14ac:dyDescent="0.25">
      <c r="A11" s="35" t="s">
        <v>202</v>
      </c>
      <c r="B11" t="s">
        <v>211</v>
      </c>
    </row>
    <row r="12" spans="1:2" x14ac:dyDescent="0.25">
      <c r="A12" s="33" t="s">
        <v>203</v>
      </c>
      <c r="B12" t="s">
        <v>207</v>
      </c>
    </row>
    <row r="13" spans="1:2" x14ac:dyDescent="0.25">
      <c r="A13" s="33" t="s">
        <v>204</v>
      </c>
      <c r="B13" t="s">
        <v>207</v>
      </c>
    </row>
    <row r="14" spans="1:2" x14ac:dyDescent="0.25">
      <c r="A14" s="33" t="s">
        <v>205</v>
      </c>
      <c r="B14" t="s">
        <v>207</v>
      </c>
    </row>
    <row r="15" spans="1:2" x14ac:dyDescent="0.25">
      <c r="A15" s="35" t="s">
        <v>206</v>
      </c>
      <c r="B15" t="s">
        <v>207</v>
      </c>
    </row>
    <row r="18" spans="1:3" x14ac:dyDescent="0.25">
      <c r="A18">
        <v>15</v>
      </c>
      <c r="B18">
        <v>14</v>
      </c>
      <c r="C18" s="36">
        <f>B18/A18</f>
        <v>0.93333333333333335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9"/>
  <sheetViews>
    <sheetView workbookViewId="0">
      <selection activeCell="I4" sqref="I4"/>
    </sheetView>
  </sheetViews>
  <sheetFormatPr baseColWidth="10" defaultRowHeight="13.2" x14ac:dyDescent="0.25"/>
  <cols>
    <col min="1" max="1" width="11.5546875" style="1"/>
    <col min="2" max="2" width="31.109375" style="1" customWidth="1"/>
    <col min="3" max="3" width="13.109375" style="1" customWidth="1"/>
    <col min="4" max="4" width="11.44140625" style="1" customWidth="1"/>
    <col min="5" max="5" width="9.44140625" style="1" customWidth="1"/>
    <col min="6" max="6" width="15.33203125" style="1" customWidth="1"/>
    <col min="7" max="7" width="13.77734375" style="1" customWidth="1"/>
    <col min="8" max="8" width="12.6640625" style="1" customWidth="1"/>
    <col min="9" max="9" width="11.5546875" style="1"/>
    <col min="10" max="10" width="14.77734375" style="1" customWidth="1"/>
    <col min="11" max="16384" width="11.5546875" style="1"/>
  </cols>
  <sheetData>
    <row r="1" spans="2:10" x14ac:dyDescent="0.25">
      <c r="C1" s="217" t="s">
        <v>985</v>
      </c>
      <c r="D1" s="218"/>
      <c r="E1" s="218"/>
      <c r="F1" s="218"/>
      <c r="G1" s="219" t="s">
        <v>986</v>
      </c>
      <c r="H1" s="220"/>
      <c r="I1" s="220"/>
      <c r="J1" s="220"/>
    </row>
    <row r="2" spans="2:10" ht="26.4" x14ac:dyDescent="0.25">
      <c r="B2" s="191" t="s">
        <v>987</v>
      </c>
      <c r="C2" s="191" t="s">
        <v>988</v>
      </c>
      <c r="D2" s="191" t="s">
        <v>989</v>
      </c>
      <c r="E2" s="191" t="s">
        <v>990</v>
      </c>
      <c r="F2" s="191" t="s">
        <v>991</v>
      </c>
      <c r="G2" s="191" t="s">
        <v>988</v>
      </c>
      <c r="H2" s="191" t="s">
        <v>989</v>
      </c>
      <c r="I2" s="191" t="s">
        <v>990</v>
      </c>
      <c r="J2" s="191" t="s">
        <v>991</v>
      </c>
    </row>
    <row r="3" spans="2:10" ht="41.4" x14ac:dyDescent="0.25">
      <c r="B3" s="192" t="s">
        <v>992</v>
      </c>
      <c r="C3" s="193">
        <v>7</v>
      </c>
      <c r="D3" s="193">
        <v>6</v>
      </c>
      <c r="E3" s="194">
        <f>D3/C3</f>
        <v>0.8571428571428571</v>
      </c>
      <c r="F3" s="193"/>
      <c r="G3" s="193">
        <v>4</v>
      </c>
      <c r="H3" s="193">
        <v>4</v>
      </c>
      <c r="I3" s="194">
        <f>H3/G3</f>
        <v>1</v>
      </c>
      <c r="J3" s="195"/>
    </row>
    <row r="4" spans="2:10" ht="13.8" x14ac:dyDescent="0.25">
      <c r="B4" s="196" t="s">
        <v>53</v>
      </c>
      <c r="C4" s="193">
        <v>8</v>
      </c>
      <c r="D4" s="193">
        <v>4</v>
      </c>
      <c r="E4" s="194">
        <f t="shared" ref="E4:E7" si="0">D4/C4</f>
        <v>0.5</v>
      </c>
      <c r="F4" s="195"/>
      <c r="G4" s="193">
        <v>2</v>
      </c>
      <c r="H4" s="193">
        <v>2</v>
      </c>
      <c r="I4" s="194">
        <f t="shared" ref="I4:I7" si="1">H4/G4</f>
        <v>1</v>
      </c>
      <c r="J4" s="195"/>
    </row>
    <row r="5" spans="2:10" ht="25.5" customHeight="1" x14ac:dyDescent="0.25">
      <c r="B5" s="196" t="s">
        <v>82</v>
      </c>
      <c r="C5" s="193">
        <v>15</v>
      </c>
      <c r="D5" s="193">
        <v>1</v>
      </c>
      <c r="E5" s="194">
        <f t="shared" si="0"/>
        <v>6.6666666666666666E-2</v>
      </c>
      <c r="F5" s="195"/>
      <c r="G5" s="193">
        <v>1</v>
      </c>
      <c r="H5" s="193">
        <v>1</v>
      </c>
      <c r="I5" s="194">
        <f t="shared" si="1"/>
        <v>1</v>
      </c>
      <c r="J5" s="195"/>
    </row>
    <row r="6" spans="2:10" ht="27.6" x14ac:dyDescent="0.25">
      <c r="B6" s="196" t="s">
        <v>230</v>
      </c>
      <c r="C6" s="193">
        <v>6</v>
      </c>
      <c r="D6" s="193">
        <v>3</v>
      </c>
      <c r="E6" s="194">
        <f t="shared" si="0"/>
        <v>0.5</v>
      </c>
      <c r="F6" s="195"/>
      <c r="G6" s="193">
        <v>3</v>
      </c>
      <c r="H6" s="193">
        <v>3</v>
      </c>
      <c r="I6" s="194">
        <f t="shared" si="1"/>
        <v>1</v>
      </c>
      <c r="J6" s="195"/>
    </row>
    <row r="7" spans="2:10" ht="41.4" x14ac:dyDescent="0.25">
      <c r="B7" s="196" t="s">
        <v>231</v>
      </c>
      <c r="C7" s="193">
        <v>5</v>
      </c>
      <c r="D7" s="193">
        <v>1</v>
      </c>
      <c r="E7" s="194">
        <f t="shared" si="0"/>
        <v>0.2</v>
      </c>
      <c r="F7" s="195"/>
      <c r="G7" s="193">
        <v>1</v>
      </c>
      <c r="H7" s="193">
        <v>1</v>
      </c>
      <c r="I7" s="194">
        <f t="shared" si="1"/>
        <v>1</v>
      </c>
      <c r="J7" s="195"/>
    </row>
    <row r="9" spans="2:10" x14ac:dyDescent="0.25">
      <c r="E9" s="64">
        <f>AVERAGE(E3:E7)</f>
        <v>0.42476190476190478</v>
      </c>
      <c r="I9" s="64">
        <f>AVERAGE(I3:I7)</f>
        <v>1</v>
      </c>
    </row>
  </sheetData>
  <mergeCells count="2">
    <mergeCell ref="C1:F1"/>
    <mergeCell ref="G1:J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B32"/>
  <sheetViews>
    <sheetView topLeftCell="B1" zoomScale="90" zoomScaleNormal="90" workbookViewId="0">
      <pane xSplit="3" ySplit="3" topLeftCell="J4" activePane="bottomRight" state="frozen"/>
      <selection activeCell="B1" sqref="B1"/>
      <selection pane="topRight" activeCell="C1" sqref="C1"/>
      <selection pane="bottomLeft" activeCell="B4" sqref="B4"/>
      <selection pane="bottomRight" activeCell="X23" sqref="X23"/>
    </sheetView>
  </sheetViews>
  <sheetFormatPr baseColWidth="10" defaultRowHeight="14.4" x14ac:dyDescent="0.3"/>
  <cols>
    <col min="1" max="1" width="11.5546875" style="38"/>
    <col min="2" max="2" width="3.88671875" style="38" customWidth="1"/>
    <col min="3" max="3" width="7.44140625" style="38" customWidth="1"/>
    <col min="4" max="4" width="34" style="38" customWidth="1"/>
    <col min="5" max="5" width="12.5546875" style="38" customWidth="1"/>
    <col min="6" max="6" width="7.77734375" style="38" customWidth="1"/>
    <col min="7" max="7" width="10.44140625" style="38" customWidth="1"/>
    <col min="8" max="8" width="11.33203125" style="38" customWidth="1"/>
    <col min="9" max="9" width="12.6640625" style="38" customWidth="1"/>
    <col min="10" max="10" width="14.21875" style="38" customWidth="1"/>
    <col min="11" max="11" width="12.5546875" style="38" customWidth="1"/>
    <col min="12" max="12" width="9.5546875" style="39" customWidth="1"/>
    <col min="13" max="13" width="14" style="39" customWidth="1"/>
    <col min="14" max="14" width="10.44140625" style="39" customWidth="1"/>
    <col min="15" max="17" width="6.88671875" style="38" customWidth="1"/>
    <col min="18" max="18" width="13.6640625" style="38" customWidth="1"/>
    <col min="19" max="19" width="12.44140625" style="38" customWidth="1"/>
    <col min="20" max="20" width="4.88671875" style="38" customWidth="1"/>
    <col min="21" max="21" width="5" style="38" customWidth="1"/>
    <col min="22" max="22" width="8.6640625" style="38" customWidth="1"/>
    <col min="23" max="23" width="9.88671875" style="38" customWidth="1"/>
    <col min="24" max="16384" width="11.5546875" style="38"/>
  </cols>
  <sheetData>
    <row r="1" spans="3:28" x14ac:dyDescent="0.3">
      <c r="M1" s="271" t="s">
        <v>968</v>
      </c>
      <c r="N1" s="271"/>
      <c r="O1" s="271"/>
      <c r="P1" s="271"/>
      <c r="Q1" s="271"/>
      <c r="R1" s="271"/>
    </row>
    <row r="2" spans="3:28" ht="31.5" customHeight="1" x14ac:dyDescent="0.3">
      <c r="C2" s="272"/>
      <c r="D2" s="268" t="s">
        <v>952</v>
      </c>
      <c r="E2" s="268" t="s">
        <v>953</v>
      </c>
      <c r="F2" s="268" t="s">
        <v>954</v>
      </c>
      <c r="G2" s="268" t="s">
        <v>955</v>
      </c>
      <c r="H2" s="268" t="s">
        <v>956</v>
      </c>
      <c r="I2" s="268" t="s">
        <v>982</v>
      </c>
      <c r="J2" s="268" t="s">
        <v>251</v>
      </c>
      <c r="K2" s="268" t="s">
        <v>957</v>
      </c>
      <c r="L2" s="277" t="s">
        <v>958</v>
      </c>
      <c r="M2" s="274" t="s">
        <v>969</v>
      </c>
      <c r="N2" s="274" t="s">
        <v>970</v>
      </c>
      <c r="O2" s="274"/>
      <c r="P2" s="275" t="s">
        <v>971</v>
      </c>
      <c r="Q2" s="276"/>
      <c r="R2" s="270" t="s">
        <v>972</v>
      </c>
      <c r="S2" s="270" t="s">
        <v>973</v>
      </c>
      <c r="T2" s="270"/>
      <c r="U2" s="270"/>
      <c r="V2" s="270" t="s">
        <v>974</v>
      </c>
      <c r="W2" s="270"/>
    </row>
    <row r="3" spans="3:28" ht="20.399999999999999" x14ac:dyDescent="0.3">
      <c r="C3" s="273"/>
      <c r="D3" s="269"/>
      <c r="E3" s="269"/>
      <c r="F3" s="269"/>
      <c r="G3" s="269"/>
      <c r="H3" s="269"/>
      <c r="I3" s="269"/>
      <c r="J3" s="269"/>
      <c r="K3" s="269"/>
      <c r="L3" s="278"/>
      <c r="M3" s="274"/>
      <c r="N3" s="144" t="s">
        <v>286</v>
      </c>
      <c r="O3" s="145" t="s">
        <v>287</v>
      </c>
      <c r="P3" s="145" t="s">
        <v>286</v>
      </c>
      <c r="Q3" s="145" t="s">
        <v>287</v>
      </c>
      <c r="R3" s="270"/>
      <c r="S3" s="145" t="s">
        <v>975</v>
      </c>
      <c r="T3" s="145" t="s">
        <v>286</v>
      </c>
      <c r="U3" s="145" t="s">
        <v>287</v>
      </c>
      <c r="V3" s="145" t="s">
        <v>286</v>
      </c>
      <c r="W3" s="145" t="s">
        <v>287</v>
      </c>
      <c r="AB3" t="s">
        <v>813</v>
      </c>
    </row>
    <row r="4" spans="3:28" x14ac:dyDescent="0.3">
      <c r="C4" s="157"/>
      <c r="D4" s="156" t="s">
        <v>192</v>
      </c>
      <c r="E4" s="160">
        <v>2</v>
      </c>
      <c r="F4" s="160"/>
      <c r="G4" s="160">
        <v>3</v>
      </c>
      <c r="H4" s="160"/>
      <c r="I4" s="160"/>
      <c r="J4" s="160"/>
      <c r="K4" s="160"/>
      <c r="L4" s="160">
        <f>SUM(E4:K4)</f>
        <v>5</v>
      </c>
      <c r="M4" s="146">
        <f>L4</f>
        <v>5</v>
      </c>
      <c r="N4" s="165">
        <f>SUMIF('4.MAPA DE RIESGOS'!$B$12:$B$77,"DIRECCIONAMIENTO ESTRATÉGICO",'4.MAPA DE RIESGOS'!$AI$12:$AI$77)</f>
        <v>5</v>
      </c>
      <c r="O4" s="165">
        <f>SUMIF('4.MAPA DE RIESGOS'!$B$12:$B$77,"DIRECCIONAMIENTO ESTRATÉGICO",'4.MAPA DE RIESGOS'!$AJ$12:$AJ$77)</f>
        <v>0</v>
      </c>
      <c r="P4" s="146">
        <v>1</v>
      </c>
      <c r="Q4" s="146"/>
      <c r="R4" s="147">
        <f t="shared" ref="R4:R18" si="0">N4/M4</f>
        <v>1</v>
      </c>
      <c r="S4" s="165">
        <f>SUMIF('4.MAPA DE RIESGOS'!$B$12:$B$77,"DIRECCIONAMIENTO ESTRATÉGICO",'4.MAPA DE RIESGOS'!$AN$12:$AN$77)</f>
        <v>0</v>
      </c>
      <c r="T4" s="165">
        <f>SUMIF('4.MAPA DE RIESGOS'!$B$12:$B$77,"DIRECCIONAMIENTO ESTRATÉGICO",'4.MAPA DE RIESGOS'!$AO$12:$AO$77)</f>
        <v>5</v>
      </c>
      <c r="U4" s="165">
        <f>SUMIF('4.MAPA DE RIESGOS'!$B$12:$B$77,"DIRECCIONAMIENTO ESTRATÉGICO",'4.MAPA DE RIESGOS'!$AP$12:$AP$77)</f>
        <v>0</v>
      </c>
      <c r="V4" s="165">
        <f>SUMIF('4.MAPA DE RIESGOS'!$B$12:$B$77,"DIRECCIONAMIENTO ESTRATÉGICO",'4.MAPA DE RIESGOS'!$AQ$12:$AQ$77)</f>
        <v>5</v>
      </c>
      <c r="W4" s="165">
        <f>SUMIF('4.MAPA DE RIESGOS'!$B$12:$B$77,"DIRECCIONAMIENTO ESTRATÉGICO",'4.MAPA DE RIESGOS'!$AR$12:$AR$77)</f>
        <v>0</v>
      </c>
      <c r="AB4" t="s">
        <v>486</v>
      </c>
    </row>
    <row r="5" spans="3:28" x14ac:dyDescent="0.3">
      <c r="C5" s="157"/>
      <c r="D5" s="158" t="s">
        <v>959</v>
      </c>
      <c r="E5" s="160"/>
      <c r="F5" s="160">
        <v>2</v>
      </c>
      <c r="G5" s="160"/>
      <c r="H5" s="160"/>
      <c r="I5" s="160"/>
      <c r="J5" s="160"/>
      <c r="K5" s="160"/>
      <c r="L5" s="160">
        <f t="shared" ref="L5:L18" si="1">SUM(E5:K5)</f>
        <v>2</v>
      </c>
      <c r="M5" s="146">
        <f t="shared" ref="M5:M18" si="2">L5</f>
        <v>2</v>
      </c>
      <c r="N5" s="165">
        <f>SUMIF('4.MAPA DE RIESGOS'!$B$12:$B$77,"COMUNICACIÓN ESTRATÉGICA",'4.MAPA DE RIESGOS'!$AI$12:$AI$77)</f>
        <v>2</v>
      </c>
      <c r="O5" s="165">
        <f>SUMIF('4.MAPA DE RIESGOS'!$B$12:$B$77,"COMUNICACIÓN ESTRATÉGICA",'4.MAPA DE RIESGOS'!$AJ$12:$AJ$77)</f>
        <v>0</v>
      </c>
      <c r="P5" s="146">
        <v>1</v>
      </c>
      <c r="Q5" s="146"/>
      <c r="R5" s="147">
        <f t="shared" si="0"/>
        <v>1</v>
      </c>
      <c r="S5" s="165">
        <f>SUMIF('4.MAPA DE RIESGOS'!$B$12:$B$77,"COMUNICACIÓN ESTRATÉGICA",'4.MAPA DE RIESGOS'!$AN$12:$AN$77)</f>
        <v>0</v>
      </c>
      <c r="T5" s="165">
        <f>SUMIF('4.MAPA DE RIESGOS'!$B$12:$B$77,"COMUNICACIÓN ESTRATÉGICA",'4.MAPA DE RIESGOS'!$AO$12:$AO$77)</f>
        <v>2</v>
      </c>
      <c r="U5" s="165">
        <f>SUMIF('4.MAPA DE RIESGOS'!$B$12:$B$77,"COMUNICACIÓN ESTRATÉGICA",'4.MAPA DE RIESGOS'!$AP$12:$AP$77)</f>
        <v>0</v>
      </c>
      <c r="V5" s="165">
        <f>SUMIF('4.MAPA DE RIESGOS'!$B$12:$B$77,"COMUNICACIÓN ESTRATÉGICA",'4.MAPA DE RIESGOS'!$AQ$12:$AQ$77)</f>
        <v>2</v>
      </c>
      <c r="W5" s="165">
        <f>SUMIF('4.MAPA DE RIESGOS'!$B$12:$B$77,"COMUNICACIÓN ESTRATÉGICA",'4.MAPA DE RIESGOS'!$AR$12:$AR$77)</f>
        <v>0</v>
      </c>
      <c r="AB5" t="s">
        <v>863</v>
      </c>
    </row>
    <row r="6" spans="3:28" ht="27.75" customHeight="1" x14ac:dyDescent="0.3">
      <c r="C6" s="157"/>
      <c r="D6" s="158" t="s">
        <v>196</v>
      </c>
      <c r="E6" s="160"/>
      <c r="F6" s="160"/>
      <c r="G6" s="160">
        <v>5</v>
      </c>
      <c r="H6" s="160"/>
      <c r="I6" s="160"/>
      <c r="J6" s="160"/>
      <c r="K6" s="160">
        <v>1</v>
      </c>
      <c r="L6" s="160">
        <f t="shared" si="1"/>
        <v>6</v>
      </c>
      <c r="M6" s="146">
        <f t="shared" si="2"/>
        <v>6</v>
      </c>
      <c r="N6" s="165">
        <f>SUMIF('4.MAPA DE RIESGOS'!$B$12:$B$77,"GESTIÓN DE LA INFORMACIÓN Y GENERACIÓN DEL CONOCIMIENTO",'4.MAPA DE RIESGOS'!$AI$12:$AI$77)</f>
        <v>6</v>
      </c>
      <c r="O6" s="165">
        <f>SUMIF('4.MAPA DE RIESGOS'!$B$12:$B$77,"GESTIÓN DE LA INFORMACIÓN Y GENERACIÓN DEL CONOCIMIENTO",'4.MAPA DE RIESGOS'!$AJ$12:$AJ$77)</f>
        <v>0</v>
      </c>
      <c r="P6" s="146">
        <v>1</v>
      </c>
      <c r="Q6" s="146"/>
      <c r="R6" s="147">
        <f t="shared" si="0"/>
        <v>1</v>
      </c>
      <c r="S6" s="165">
        <f>SUMIF('4.MAPA DE RIESGOS'!$B$12:$B$77,"GESTIÓN DE LA INFORMACIÓN Y GENERACIÓN DEL CONOCIMIENTO",'4.MAPA DE RIESGOS'!$AN$12:$AN$77)</f>
        <v>0</v>
      </c>
      <c r="T6" s="165">
        <f>SUMIF('4.MAPA DE RIESGOS'!$B$12:$B$77,"GESTIÓN DE LA INFORMACIÓN Y GENERACIÓN DEL CONOCIMIENTO",'4.MAPA DE RIESGOS'!$AO$12:$AO$77)</f>
        <v>1</v>
      </c>
      <c r="U6" s="165">
        <f>SUMIF('4.MAPA DE RIESGOS'!$B$12:$B$77,"GESTIÓN DE LA INFORMACIÓN Y GENERACIÓN DEL CONOCIMIENTO",'4.MAPA DE RIESGOS'!$AP$12:$AP$77)</f>
        <v>5</v>
      </c>
      <c r="V6" s="165">
        <f>SUMIF('4.MAPA DE RIESGOS'!$B$12:$B$77,"GESTIÓN DE LA INFORMACIÓN Y GENERACIÓN DEL CONOCIMIENTO",'4.MAPA DE RIESGOS'!$AQ$12:$AQ$77)</f>
        <v>6</v>
      </c>
      <c r="W6" s="165">
        <f>SUMIF('4.MAPA DE RIESGOS'!$B$12:$B$77,"GESTIÓN DE LA INFORMACIÓN Y GENERACIÓN DEL CONOCIMIENTO",'4.MAPA DE RIESGOS'!$AR$12:$AR$77)</f>
        <v>0</v>
      </c>
      <c r="AB6" t="s">
        <v>919</v>
      </c>
    </row>
    <row r="7" spans="3:28" x14ac:dyDescent="0.3">
      <c r="C7" s="157"/>
      <c r="D7" s="158" t="s">
        <v>960</v>
      </c>
      <c r="E7" s="160"/>
      <c r="F7" s="160"/>
      <c r="G7" s="160">
        <v>4</v>
      </c>
      <c r="H7" s="160"/>
      <c r="I7" s="160"/>
      <c r="J7" s="160">
        <v>1</v>
      </c>
      <c r="K7" s="160">
        <v>8</v>
      </c>
      <c r="L7" s="160">
        <f t="shared" si="1"/>
        <v>13</v>
      </c>
      <c r="M7" s="146">
        <f t="shared" si="2"/>
        <v>13</v>
      </c>
      <c r="N7" s="165">
        <f>SUMIF('4.MAPA DE RIESGOS'!$B$12:$B$77,"GESTIÓN DE LA ADMINISTRACIÓN Y FOMENTO",'4.MAPA DE RIESGOS'!$AI$12:$AI$77)</f>
        <v>13</v>
      </c>
      <c r="O7" s="165">
        <f>SUMIF('4.MAPA DE RIESGOS'!$B$12:$B$77,"GESTIÓN DE LA ADMINISTRACIÓN Y FOMENTO",'4.MAPA DE RIESGOS'!$AJ$12:$AJ$77)</f>
        <v>0</v>
      </c>
      <c r="P7" s="146">
        <v>1</v>
      </c>
      <c r="Q7" s="146"/>
      <c r="R7" s="147">
        <f t="shared" si="0"/>
        <v>1</v>
      </c>
      <c r="S7" s="165">
        <f>SUMIF('4.MAPA DE RIESGOS'!$B$12:$B$77,"GESTIÓN DE LA ADMINISTRACIÓN Y FOMENTO",'4.MAPA DE RIESGOS'!$AN$12:$AN$77)</f>
        <v>0</v>
      </c>
      <c r="T7" s="165">
        <f>SUMIF('4.MAPA DE RIESGOS'!$B$12:$B$77,"GESTIÓN DE LA ADMINISTRACIÓN Y FOMENTO",'4.MAPA DE RIESGOS'!$AO$12:$AO$77)</f>
        <v>13</v>
      </c>
      <c r="U7" s="165">
        <f>SUMIF('4.MAPA DE RIESGOS'!$B$12:$B$77,"GESTIÓN DE LA ADMINISTRACIÓN Y FOMENTO",'4.MAPA DE RIESGOS'!$AP$12:$AP$77)</f>
        <v>0</v>
      </c>
      <c r="V7" s="165">
        <f>SUMIF('4.MAPA DE RIESGOS'!$B$12:$B$77,"GESTIÓN DE LA ADMINISTRACIÓN Y FOMENTO",'4.MAPA DE RIESGOS'!$AQ$12:$AQ$77)</f>
        <v>13</v>
      </c>
      <c r="W7" s="165">
        <f>SUMIF('4.MAPA DE RIESGOS'!$B$12:$B$77,"GESTIÓN DE LA ADMINISTRACIÓN Y FOMENTO",'4.MAPA DE RIESGOS'!$AR$12:$AR$77)</f>
        <v>0</v>
      </c>
      <c r="AB7" t="s">
        <v>453</v>
      </c>
    </row>
    <row r="8" spans="3:28" x14ac:dyDescent="0.3">
      <c r="C8" s="157"/>
      <c r="D8" s="158" t="s">
        <v>195</v>
      </c>
      <c r="E8" s="160"/>
      <c r="F8" s="160"/>
      <c r="G8" s="160">
        <v>3</v>
      </c>
      <c r="H8" s="160"/>
      <c r="I8" s="160"/>
      <c r="J8" s="160"/>
      <c r="K8" s="160">
        <v>4</v>
      </c>
      <c r="L8" s="160">
        <f t="shared" si="1"/>
        <v>7</v>
      </c>
      <c r="M8" s="146">
        <f t="shared" si="2"/>
        <v>7</v>
      </c>
      <c r="N8" s="165">
        <f>SUMIF('4.MAPA DE RIESGOS'!$B$12:$B$77,"GESTIÓN DE LA INSPECCIÓN Y VIGILANCIA",'4.MAPA DE RIESGOS'!$AI$12:$AI$77)</f>
        <v>7</v>
      </c>
      <c r="O8" s="165">
        <f>SUMIF('4.MAPA DE RIESGOS'!$B$12:$B$77,"GESTIÓN DE LA INSPECCIÓN Y VIGILANCIA",'4.MAPA DE RIESGOS'!$AJ$12:$AJ$77)</f>
        <v>0</v>
      </c>
      <c r="P8" s="146">
        <v>1</v>
      </c>
      <c r="Q8" s="146"/>
      <c r="R8" s="147">
        <f t="shared" si="0"/>
        <v>1</v>
      </c>
      <c r="S8" s="165">
        <f>SUMIF('4.MAPA DE RIESGOS'!$B$12:$B$77,"GESTIÓN DE LA INSPECCIÓN Y VIGILANCIA",'4.MAPA DE RIESGOS'!$AN$12:$AN$77)</f>
        <v>0</v>
      </c>
      <c r="T8" s="165">
        <f>SUMIF('4.MAPA DE RIESGOS'!$B$12:$B$77,"GESTIÓN DE LA INSPECCIÓN Y VIGILANCIA",'4.MAPA DE RIESGOS'!$AO$12:$AO$77)</f>
        <v>7</v>
      </c>
      <c r="U8" s="165">
        <f>SUMIF('4.MAPA DE RIESGOS'!$B$12:$B$77,"GESTIÓN DE LA INSPECCIÓN Y VIGILANCIA",'4.MAPA DE RIESGOS'!$AP$12:$AP$77)</f>
        <v>0</v>
      </c>
      <c r="V8" s="165">
        <f>SUMIF('4.MAPA DE RIESGOS'!$B$12:$B$77,"GESTIÓN DE LA INSPECCIÓN Y VIGILANCIA",'4.MAPA DE RIESGOS'!$AQ$12:$AQ$77)</f>
        <v>7</v>
      </c>
      <c r="W8" s="165">
        <f>SUMIF('4.MAPA DE RIESGOS'!$B$12:$B$77,"GESTIÓN DE LA INSPECCIÓN Y VIGILANCIA",'4.MAPA DE RIESGOS'!$AR$12:$AR$77)</f>
        <v>0</v>
      </c>
      <c r="AB8" t="s">
        <v>939</v>
      </c>
    </row>
    <row r="9" spans="3:28" x14ac:dyDescent="0.3">
      <c r="C9" s="157"/>
      <c r="D9" s="158" t="s">
        <v>170</v>
      </c>
      <c r="E9" s="160"/>
      <c r="F9" s="160"/>
      <c r="G9" s="160">
        <v>1</v>
      </c>
      <c r="H9" s="160"/>
      <c r="I9" s="160"/>
      <c r="J9" s="160"/>
      <c r="K9" s="160"/>
      <c r="L9" s="160">
        <f t="shared" si="1"/>
        <v>1</v>
      </c>
      <c r="M9" s="146">
        <f t="shared" si="2"/>
        <v>1</v>
      </c>
      <c r="N9" s="165">
        <f>SUMIF('4.MAPA DE RIESGOS'!$B$12:$B$77,"ATENCIÓN AL CIUDADANO",'4.MAPA DE RIESGOS'!$AI$12:$AI$77)</f>
        <v>1</v>
      </c>
      <c r="O9" s="165">
        <f>SUMIF('4.MAPA DE RIESGOS'!$B$12:$B$77,"ATENCIÓN AL CIUDADANO",'4.MAPA DE RIESGOS'!$AJ$12:$AJ$77)</f>
        <v>0</v>
      </c>
      <c r="P9" s="146">
        <v>1</v>
      </c>
      <c r="Q9" s="146"/>
      <c r="R9" s="147">
        <f t="shared" si="0"/>
        <v>1</v>
      </c>
      <c r="S9" s="165">
        <f>SUMIF('4.MAPA DE RIESGOS'!$B$12:$B$77,"ATENCIÓN AL CIUDADANO",'4.MAPA DE RIESGOS'!$AN$12:$AN$77)</f>
        <v>0</v>
      </c>
      <c r="T9" s="165">
        <f>SUMIF('4.MAPA DE RIESGOS'!$B$12:$B$77,"ATENCIÓN AL CIUDADANO",'4.MAPA DE RIESGOS'!$AO$12:$AO$77)</f>
        <v>1</v>
      </c>
      <c r="U9" s="165">
        <f>SUMIF('4.MAPA DE RIESGOS'!$B$12:$B$77,"ATENCIÓN AL CIUDADANO",'4.MAPA DE RIESGOS'!$AP$12:$AP$77)</f>
        <v>0</v>
      </c>
      <c r="V9" s="165">
        <f>SUMIF('4.MAPA DE RIESGOS'!$B$12:$B$77,"ATENCIÓN AL CIUDADANO",'4.MAPA DE RIESGOS'!$AQ$12:$AQ$77)</f>
        <v>1</v>
      </c>
      <c r="W9" s="165">
        <f>SUMIF('4.MAPA DE RIESGOS'!$B$12:$B$77,"ATENCIÓN AL CIUDADANO",'4.MAPA DE RIESGOS'!$AR$12:$AR$77)</f>
        <v>0</v>
      </c>
      <c r="AB9" t="s">
        <v>838</v>
      </c>
    </row>
    <row r="10" spans="3:28" x14ac:dyDescent="0.3">
      <c r="C10" s="157"/>
      <c r="D10" s="158" t="s">
        <v>961</v>
      </c>
      <c r="E10" s="160"/>
      <c r="F10" s="160"/>
      <c r="G10" s="160">
        <v>1</v>
      </c>
      <c r="H10" s="160"/>
      <c r="I10" s="160"/>
      <c r="J10" s="160"/>
      <c r="K10" s="160">
        <v>1</v>
      </c>
      <c r="L10" s="160">
        <f t="shared" si="1"/>
        <v>2</v>
      </c>
      <c r="M10" s="146">
        <f t="shared" si="2"/>
        <v>2</v>
      </c>
      <c r="N10" s="165">
        <f>SUMIF('4.MAPA DE RIESGOS'!$B$12:$B$77,"GESTIÓN DE TALENTO HUMANO",'4.MAPA DE RIESGOS'!$AI$12:$AI$77)</f>
        <v>2</v>
      </c>
      <c r="O10" s="165">
        <f>SUMIF('4.MAPA DE RIESGOS'!$B$12:$B$77,"GESTIÓN DE TALENTO HUMANO",'4.MAPA DE RIESGOS'!$AJ$12:$AJ$77)</f>
        <v>0</v>
      </c>
      <c r="P10" s="146">
        <v>1</v>
      </c>
      <c r="Q10" s="146"/>
      <c r="R10" s="147">
        <f t="shared" si="0"/>
        <v>1</v>
      </c>
      <c r="S10" s="165">
        <f>SUMIF('4.MAPA DE RIESGOS'!$B$12:$B$77,"GESTIÓN DE TALENTO HUMANO",'4.MAPA DE RIESGOS'!$AN$12:$AN$77)</f>
        <v>0</v>
      </c>
      <c r="T10" s="165">
        <f>SUMIF('4.MAPA DE RIESGOS'!$B$12:$B$77,"GESTIÓN DE TALENTO HUMANO",'4.MAPA DE RIESGOS'!$AO$12:$AO$77)</f>
        <v>2</v>
      </c>
      <c r="U10" s="165">
        <f>SUMIF('4.MAPA DE RIESGOS'!$B$12:$B$77,"GESTIÓN DE TALENTO HUMANO",'4.MAPA DE RIESGOS'!$AP$12:$AP$77)</f>
        <v>0</v>
      </c>
      <c r="V10" s="165">
        <f>SUMIF('4.MAPA DE RIESGOS'!$B$12:$B$77,"GESTIÓN DE TALENTO HUMANO",'4.MAPA DE RIESGOS'!$AQ$12:$AQ$77)</f>
        <v>2</v>
      </c>
      <c r="W10" s="165">
        <f>SUMIF('4.MAPA DE RIESGOS'!$B$12:$B$77,"GESTIÓN DE TALENTO HUMANO",'4.MAPA DE RIESGOS'!$AR$12:$AR$77)</f>
        <v>0</v>
      </c>
      <c r="AB10" t="s">
        <v>342</v>
      </c>
    </row>
    <row r="11" spans="3:28" x14ac:dyDescent="0.3">
      <c r="C11" s="157"/>
      <c r="D11" s="158" t="s">
        <v>962</v>
      </c>
      <c r="E11" s="161"/>
      <c r="F11" s="161"/>
      <c r="G11" s="161">
        <v>1</v>
      </c>
      <c r="H11" s="161"/>
      <c r="I11" s="161"/>
      <c r="J11" s="161">
        <v>1</v>
      </c>
      <c r="K11" s="161">
        <v>1</v>
      </c>
      <c r="L11" s="160">
        <f t="shared" si="1"/>
        <v>3</v>
      </c>
      <c r="M11" s="146">
        <f t="shared" si="2"/>
        <v>3</v>
      </c>
      <c r="N11" s="165">
        <f>SUMIF('4.MAPA DE RIESGOS'!$B$12:$B$77,"GESTIÓN DE CONTRATACIÓN",'4.MAPA DE RIESGOS'!$AI$12:$AI$77)</f>
        <v>0</v>
      </c>
      <c r="O11" s="165">
        <f>SUMIF('4.MAPA DE RIESGOS'!$B$12:$B$77,"GESTIÓN DE CONTRATACIÓN",'4.MAPA DE RIESGOS'!$AJ$12:$AJ$77)</f>
        <v>3</v>
      </c>
      <c r="P11" s="146"/>
      <c r="Q11" s="146">
        <v>1</v>
      </c>
      <c r="R11" s="147">
        <f t="shared" si="0"/>
        <v>0</v>
      </c>
      <c r="S11" s="165">
        <f>SUMIF('4.MAPA DE RIESGOS'!$B$12:$B$77,"GESTIÓN DE CONTRATACIÓN",'4.MAPA DE RIESGOS'!$AN$12:$AN$77)</f>
        <v>0</v>
      </c>
      <c r="T11" s="165">
        <f>SUMIF('4.MAPA DE RIESGOS'!$B$12:$B$77,"GESTIÓN DE CONTRATACIÓN",'4.MAPA DE RIESGOS'!$AO$12:$AO$77)</f>
        <v>3</v>
      </c>
      <c r="U11" s="165">
        <f>SUMIF('4.MAPA DE RIESGOS'!$B$12:$B$77,"GESTIÓN DE CONTRATACIÓN",'4.MAPA DE RIESGOS'!$AP$12:$AP$77)</f>
        <v>0</v>
      </c>
      <c r="V11" s="165">
        <f>SUMIF('4.MAPA DE RIESGOS'!$B$12:$B$77,"GESTIÓN DE CONTRATACIÓN",'4.MAPA DE RIESGOS'!$AQ$12:$AQ$77)</f>
        <v>3</v>
      </c>
      <c r="W11" s="165">
        <f>SUMIF('4.MAPA DE RIESGOS'!$B$12:$B$77,"GESTIÓN DE CONTRATACIÓN",'4.MAPA DE RIESGOS'!$AR$12:$AR$77)</f>
        <v>0</v>
      </c>
      <c r="AB11" t="s">
        <v>521</v>
      </c>
    </row>
    <row r="12" spans="3:28" x14ac:dyDescent="0.3">
      <c r="C12" s="157"/>
      <c r="D12" s="158" t="s">
        <v>200</v>
      </c>
      <c r="E12" s="160"/>
      <c r="F12" s="160"/>
      <c r="G12" s="160">
        <v>1</v>
      </c>
      <c r="H12" s="160">
        <v>2</v>
      </c>
      <c r="I12" s="160"/>
      <c r="J12" s="160"/>
      <c r="K12" s="160">
        <v>3</v>
      </c>
      <c r="L12" s="160">
        <f t="shared" si="1"/>
        <v>6</v>
      </c>
      <c r="M12" s="146">
        <f t="shared" si="2"/>
        <v>6</v>
      </c>
      <c r="N12" s="165">
        <f>SUMIF('4.MAPA DE RIESGOS'!$B$12:$B$77,"GESTIÓN FINANCIERA",'4.MAPA DE RIESGOS'!$AI$12:$AI$77)</f>
        <v>5</v>
      </c>
      <c r="O12" s="165">
        <v>0</v>
      </c>
      <c r="P12" s="146">
        <v>1</v>
      </c>
      <c r="Q12" s="146"/>
      <c r="R12" s="147">
        <f t="shared" si="0"/>
        <v>0.83333333333333337</v>
      </c>
      <c r="S12" s="165">
        <f>SUMIF('4.MAPA DE RIESGOS'!$B$12:$B$77,"GESTIÓN FINANCIERA",'4.MAPA DE RIESGOS'!$AN$12:$AN$77)</f>
        <v>0</v>
      </c>
      <c r="T12" s="165">
        <f>SUMIF('4.MAPA DE RIESGOS'!$B$12:$B$77,"GESTIÓN FINANCIERA",'4.MAPA DE RIESGOS'!$AO$12:$AO$77)</f>
        <v>6</v>
      </c>
      <c r="U12" s="165">
        <f>SUMIF('4.MAPA DE RIESGOS'!$B$12:$B$77,"GESTIÓN FINANCIERA",'4.MAPA DE RIESGOS'!$AP$12:$AP$77)</f>
        <v>0</v>
      </c>
      <c r="V12" s="165">
        <f>SUMIF('4.MAPA DE RIESGOS'!$B$12:$B$77,"GESTIÓN FINANCIERA",'4.MAPA DE RIESGOS'!$AQ$12:$AQ$77)</f>
        <v>6</v>
      </c>
      <c r="W12" s="165">
        <f>SUMIF('4.MAPA DE RIESGOS'!$B$12:$B$77,"GESTIÓN FINANCIERA",'4.MAPA DE RIESGOS'!$AR$12:$AR$77)</f>
        <v>0</v>
      </c>
      <c r="AB12"/>
    </row>
    <row r="13" spans="3:28" x14ac:dyDescent="0.3">
      <c r="C13" s="157"/>
      <c r="D13" s="159" t="s">
        <v>202</v>
      </c>
      <c r="E13" s="160"/>
      <c r="F13" s="160"/>
      <c r="G13" s="160"/>
      <c r="H13" s="160"/>
      <c r="I13" s="160"/>
      <c r="J13" s="160"/>
      <c r="K13" s="160">
        <v>2</v>
      </c>
      <c r="L13" s="160">
        <f t="shared" si="1"/>
        <v>2</v>
      </c>
      <c r="M13" s="146">
        <f t="shared" si="2"/>
        <v>2</v>
      </c>
      <c r="N13" s="165">
        <f>SUMIF('4.MAPA DE RIESGOS'!$B$12:$B$77,"GESTIÓN JURÍDICA",'4.MAPA DE RIESGOS'!$AI$12:$AI$77)</f>
        <v>0</v>
      </c>
      <c r="O13" s="165">
        <f>SUMIF('4.MAPA DE RIESGOS'!$B$12:$B$77,"GESTIÓN JURÍDICA",'4.MAPA DE RIESGOS'!$AJ$12:$AJ$77)</f>
        <v>2</v>
      </c>
      <c r="P13" s="146"/>
      <c r="Q13" s="146">
        <v>1</v>
      </c>
      <c r="R13" s="147">
        <f t="shared" si="0"/>
        <v>0</v>
      </c>
      <c r="S13" s="165">
        <f>SUMIF('4.MAPA DE RIESGOS'!$B$12:$B$77,"GESTIÓN JURÍDICA",'4.MAPA DE RIESGOS'!$AN$12:$AN$77)</f>
        <v>0</v>
      </c>
      <c r="T13" s="165">
        <f>SUMIF('4.MAPA DE RIESGOS'!$B$12:$B$77,"GESTIÓN JURÍDICA",'4.MAPA DE RIESGOS'!$AO$12:$AO$77)</f>
        <v>2</v>
      </c>
      <c r="U13" s="165">
        <f>SUMIF('4.MAPA DE RIESGOS'!$B$12:$B$77,"GESTIÓN JURÍDICA",'4.MAPA DE RIESGOS'!$AP$12:$AP$77)</f>
        <v>0</v>
      </c>
      <c r="V13" s="165">
        <f>SUMIF('4.MAPA DE RIESGOS'!$B$12:$B$77,"GESTIÓN JURÍDICA",'4.MAPA DE RIESGOS'!$AQ$12:$AQ$77)</f>
        <v>2</v>
      </c>
      <c r="W13" s="165">
        <f>SUMIF('4.MAPA DE RIESGOS'!$B$12:$B$77,"GESTIÓN JURÍDICA",'4.MAPA DE RIESGOS'!$AR$12:$AR$77)</f>
        <v>0</v>
      </c>
      <c r="AB13"/>
    </row>
    <row r="14" spans="3:28" x14ac:dyDescent="0.3">
      <c r="C14" s="157"/>
      <c r="D14" s="158" t="s">
        <v>963</v>
      </c>
      <c r="E14" s="160"/>
      <c r="F14" s="160"/>
      <c r="G14" s="160">
        <v>3</v>
      </c>
      <c r="H14" s="160"/>
      <c r="I14" s="160"/>
      <c r="J14" s="160"/>
      <c r="K14" s="160"/>
      <c r="L14" s="160">
        <f t="shared" si="1"/>
        <v>3</v>
      </c>
      <c r="M14" s="146">
        <f t="shared" si="2"/>
        <v>3</v>
      </c>
      <c r="N14" s="165">
        <f>SUMIF('4.MAPA DE RIESGOS'!$B$12:$B$77,"GESTIÓN ADMINISTRATIVA",'4.MAPA DE RIESGOS'!$AI$12:$AI$77)</f>
        <v>2</v>
      </c>
      <c r="O14" s="165">
        <f>SUMIF('4.MAPA DE RIESGOS'!$B$12:$B$77,"GESTIÓN ADMINISTRATIVA",'4.MAPA DE RIESGOS'!$AJ$12:$AJ$77)</f>
        <v>0</v>
      </c>
      <c r="P14" s="146">
        <v>1</v>
      </c>
      <c r="Q14" s="146"/>
      <c r="R14" s="147">
        <f t="shared" si="0"/>
        <v>0.66666666666666663</v>
      </c>
      <c r="S14" s="165">
        <f>SUMIF('4.MAPA DE RIESGOS'!$B$12:$B$77,"GESTIÓN ADMINISTRATIVA",'4.MAPA DE RIESGOS'!$AN$12:$AN$77)</f>
        <v>0</v>
      </c>
      <c r="T14" s="165">
        <f>SUMIF('4.MAPA DE RIESGOS'!$B$12:$B$77,"GESTIÓN ADMINISTRATIVA",'4.MAPA DE RIESGOS'!$AO$12:$AO$77)</f>
        <v>3</v>
      </c>
      <c r="U14" s="165">
        <f>SUMIF('4.MAPA DE RIESGOS'!$B$12:$B$77,"GESTIÓN ADMINISTRATIVA",'4.MAPA DE RIESGOS'!$AP$12:$AP$77)</f>
        <v>0</v>
      </c>
      <c r="V14" s="165">
        <f>SUMIF('4.MAPA DE RIESGOS'!$B$12:$B$77,"GESTIÓN ADMINISTRATIVA",'4.MAPA DE RIESGOS'!$AQ$12:$AQ$77)</f>
        <v>3</v>
      </c>
      <c r="W14" s="165">
        <f>SUMIF('4.MAPA DE RIESGOS'!$B$12:$B$77,"GESTIÓN ADMINISTRATIVA",'4.MAPA DE RIESGOS'!$AR$12:$AR$77)</f>
        <v>0</v>
      </c>
      <c r="AB14" t="s">
        <v>724</v>
      </c>
    </row>
    <row r="15" spans="3:28" x14ac:dyDescent="0.3">
      <c r="C15" s="157"/>
      <c r="D15" s="158" t="s">
        <v>964</v>
      </c>
      <c r="E15" s="160"/>
      <c r="F15" s="160"/>
      <c r="G15" s="160">
        <v>1</v>
      </c>
      <c r="H15" s="160"/>
      <c r="I15" s="160">
        <v>1</v>
      </c>
      <c r="J15" s="160"/>
      <c r="K15" s="160">
        <v>1</v>
      </c>
      <c r="L15" s="160">
        <f t="shared" si="1"/>
        <v>3</v>
      </c>
      <c r="M15" s="146">
        <f t="shared" si="2"/>
        <v>3</v>
      </c>
      <c r="N15" s="165">
        <f>SUMIF('4.MAPA DE RIESGOS'!$B$12:$B$77,"GESTIÓN DE SERVICIOS DE TICS",'4.MAPA DE RIESGOS'!$AI$12:$AI$77)</f>
        <v>0</v>
      </c>
      <c r="O15" s="165">
        <f>SUMIF('4.MAPA DE RIESGOS'!$B$12:$B$77,"GESTIÓN DE SERVICIOS DE TICS",'4.MAPA DE RIESGOS'!$AJ$12:$AJ$77)</f>
        <v>3</v>
      </c>
      <c r="P15" s="146"/>
      <c r="Q15" s="146">
        <v>1</v>
      </c>
      <c r="R15" s="147">
        <f t="shared" si="0"/>
        <v>0</v>
      </c>
      <c r="S15" s="165">
        <f>SUMIF('4.MAPA DE RIESGOS'!$B$12:$B$77,"GESTIÓN DE SERVICIOS DE TICS",'4.MAPA DE RIESGOS'!$AN$12:$AN$77)</f>
        <v>0</v>
      </c>
      <c r="T15" s="165">
        <f>SUMIF('4.MAPA DE RIESGOS'!$B$12:$B$77,"GESTIÓN DE SERVICIOS DE TICS",'4.MAPA DE RIESGOS'!$AO$12:$AO$77)</f>
        <v>3</v>
      </c>
      <c r="U15" s="165">
        <f>SUMIF('4.MAPA DE RIESGOS'!$B$12:$B$77,"GESTIÓN DE SERVICIOS DE TICS",'4.MAPA DE RIESGOS'!$AP$12:$AP$77)</f>
        <v>0</v>
      </c>
      <c r="V15" s="165">
        <f>SUMIF('4.MAPA DE RIESGOS'!$B$12:$B$77,"GESTIÓN DE SERVICIOS DE TICS",'4.MAPA DE RIESGOS'!$AQ$12:$AQ$77)</f>
        <v>3</v>
      </c>
      <c r="W15" s="165">
        <f>SUMIF('4.MAPA DE RIESGOS'!$B$12:$B$77,"GESTIÓN DE SERVICIOS DE TICS",'4.MAPA DE RIESGOS'!$AR$12:$AR$77)</f>
        <v>0</v>
      </c>
      <c r="AB15" t="s">
        <v>562</v>
      </c>
    </row>
    <row r="16" spans="3:28" x14ac:dyDescent="0.3">
      <c r="C16" s="157"/>
      <c r="D16" s="158" t="s">
        <v>965</v>
      </c>
      <c r="E16" s="160"/>
      <c r="F16" s="160"/>
      <c r="G16" s="160">
        <v>2</v>
      </c>
      <c r="H16" s="160"/>
      <c r="I16" s="160"/>
      <c r="J16" s="160">
        <v>1</v>
      </c>
      <c r="K16" s="160"/>
      <c r="L16" s="160">
        <f t="shared" si="1"/>
        <v>3</v>
      </c>
      <c r="M16" s="146">
        <f t="shared" si="2"/>
        <v>3</v>
      </c>
      <c r="N16" s="165">
        <f>SUMIF('4.MAPA DE RIESGOS'!$B$12:$B$77,"GESTIÓN DOCUMENTAL",'4.MAPA DE RIESGOS'!$AI$12:$AI$77)</f>
        <v>0</v>
      </c>
      <c r="O16" s="165">
        <f>SUMIF('4.MAPA DE RIESGOS'!$B$12:$B$77,"GESTIÓN DOCUMENTAL",'4.MAPA DE RIESGOS'!$AJ$12:$AJ$77)</f>
        <v>3</v>
      </c>
      <c r="P16" s="146"/>
      <c r="Q16" s="146">
        <v>1</v>
      </c>
      <c r="R16" s="147">
        <f t="shared" si="0"/>
        <v>0</v>
      </c>
      <c r="S16" s="165">
        <f>SUMIF('4.MAPA DE RIESGOS'!$B$12:$B$77,"GESTIÓN DOCUMENTAL",'4.MAPA DE RIESGOS'!$AN$12:$AN$77)</f>
        <v>0</v>
      </c>
      <c r="T16" s="165">
        <f>SUMIF('4.MAPA DE RIESGOS'!$B$12:$B$77,"GESTIÓN DOCUMENTAL",'4.MAPA DE RIESGOS'!$AO$12:$AO$77)</f>
        <v>2</v>
      </c>
      <c r="U16" s="165">
        <f>SUMIF('4.MAPA DE RIESGOS'!$B$12:$B$77,"GESTIÓN DOCUMENTAL",'4.MAPA DE RIESGOS'!$AP$12:$AP$77)</f>
        <v>1</v>
      </c>
      <c r="V16" s="165">
        <f>SUMIF('4.MAPA DE RIESGOS'!$B$12:$B$77,"GESTIÓN DOCUMENTAL",'4.MAPA DE RIESGOS'!$AQ$12:$AQ$77)</f>
        <v>2</v>
      </c>
      <c r="W16" s="165">
        <f>SUMIF('4.MAPA DE RIESGOS'!$B$12:$B$77,"GESTIÓN DOCUMENTAL",'4.MAPA DE RIESGOS'!$AR$12:$AR$77)</f>
        <v>1</v>
      </c>
      <c r="AB16" t="s">
        <v>671</v>
      </c>
    </row>
    <row r="17" spans="3:28" x14ac:dyDescent="0.3">
      <c r="C17" s="157"/>
      <c r="D17" s="158" t="s">
        <v>966</v>
      </c>
      <c r="E17" s="160"/>
      <c r="F17" s="160"/>
      <c r="G17" s="160">
        <v>3</v>
      </c>
      <c r="H17" s="160"/>
      <c r="I17" s="160"/>
      <c r="J17" s="160"/>
      <c r="K17" s="160">
        <v>2</v>
      </c>
      <c r="L17" s="160">
        <f t="shared" si="1"/>
        <v>5</v>
      </c>
      <c r="M17" s="146">
        <f t="shared" si="2"/>
        <v>5</v>
      </c>
      <c r="N17" s="165">
        <f>SUMIF('4.MAPA DE RIESGOS'!$B$12:$B$77,"CONTROL INTERNO LA GESTIÓN",'4.MAPA DE RIESGOS'!$AI$12:$AI$77)</f>
        <v>5</v>
      </c>
      <c r="O17" s="165">
        <f>SUMIF('4.MAPA DE RIESGOS'!$B$12:$B$77,"CONTROL INTERNO LA GESTIÓN",'4.MAPA DE RIESGOS'!$AJ$12:$AJ$77)</f>
        <v>0</v>
      </c>
      <c r="P17" s="146">
        <v>1</v>
      </c>
      <c r="Q17" s="146"/>
      <c r="R17" s="147">
        <f t="shared" si="0"/>
        <v>1</v>
      </c>
      <c r="S17" s="165">
        <f>SUMIF('4.MAPA DE RIESGOS'!$B$12:$B$77,"CONTROL INTERNO LA GESTIÓN",'4.MAPA DE RIESGOS'!$AN$12:$AN$77)</f>
        <v>0</v>
      </c>
      <c r="T17" s="165">
        <f>SUMIF('4.MAPA DE RIESGOS'!$B$12:$B$77,"CONTROL INTERNO LA GESTIÓN",'4.MAPA DE RIESGOS'!$AO$12:$AO$77)</f>
        <v>5</v>
      </c>
      <c r="U17" s="165">
        <f>SUMIF('4.MAPA DE RIESGOS'!$B$12:$B$77,"CONTROL INTERNO LA GESTIÓN",'4.MAPA DE RIESGOS'!$AP$12:$AP$77)</f>
        <v>0</v>
      </c>
      <c r="V17" s="165">
        <f>SUMIF('4.MAPA DE RIESGOS'!$B$12:$B$77,"CONTROL INTERNO LA GESTIÓN",'4.MAPA DE RIESGOS'!$AQ$12:$AQ$77)</f>
        <v>5</v>
      </c>
      <c r="W17" s="165">
        <f>SUMIF('4.MAPA DE RIESGOS'!$B$12:$B$77,"CONTROL INTERNO LA GESTIÓN",'4.MAPA DE RIESGOS'!$AR$12:$AR$77)</f>
        <v>0</v>
      </c>
      <c r="AB17" t="s">
        <v>314</v>
      </c>
    </row>
    <row r="18" spans="3:28" x14ac:dyDescent="0.3">
      <c r="C18" s="157"/>
      <c r="D18" s="158" t="s">
        <v>967</v>
      </c>
      <c r="E18" s="160"/>
      <c r="F18" s="160"/>
      <c r="G18" s="160">
        <v>1</v>
      </c>
      <c r="H18" s="160"/>
      <c r="I18" s="160"/>
      <c r="J18" s="160"/>
      <c r="K18" s="160">
        <v>4</v>
      </c>
      <c r="L18" s="160">
        <f t="shared" si="1"/>
        <v>5</v>
      </c>
      <c r="M18" s="146">
        <f t="shared" si="2"/>
        <v>5</v>
      </c>
      <c r="N18" s="165">
        <f>SUMIF('4.MAPA DE RIESGOS'!$B$12:$B$77,"GESTIÓN DE CONTROL INTERNO DISCIPLINARIO",'4.MAPA DE RIESGOS'!$AI$12:$AI$77)</f>
        <v>0</v>
      </c>
      <c r="O18" s="165">
        <f>SUMIF('4.MAPA DE RIESGOS'!$B$12:$B$77,"GESTIÓN DE CONTROL INTERNO DISCIPLINARIO",'4.MAPA DE RIESGOS'!$AJ$12:$AJ$77)</f>
        <v>5</v>
      </c>
      <c r="P18" s="146"/>
      <c r="Q18" s="146">
        <v>1</v>
      </c>
      <c r="R18" s="147">
        <f t="shared" si="0"/>
        <v>0</v>
      </c>
      <c r="S18" s="165">
        <f>SUMIF('4.MAPA DE RIESGOS'!$B$12:$B$77,"GESTIÓN DE CONTROL INTERNO DISCIPLINARIO",'4.MAPA DE RIESGOS'!$AN$12:$AN$77)</f>
        <v>0</v>
      </c>
      <c r="T18" s="165">
        <f>SUMIF('4.MAPA DE RIESGOS'!$B$12:$B$77,"GESTIÓN DE CONTROL INTERNO DISCIPLINARIO",'4.MAPA DE RIESGOS'!$AO$12:$AO$77)</f>
        <v>4</v>
      </c>
      <c r="U18" s="165">
        <f>SUMIF('4.MAPA DE RIESGOS'!$B$12:$B$77,"GESTIÓN DE CONTROL INTERNO DISCIPLINARIO",'4.MAPA DE RIESGOS'!$AP$12:$AP$77)</f>
        <v>1</v>
      </c>
      <c r="V18" s="165">
        <f>SUMIF('4.MAPA DE RIESGOS'!$B$12:$B$77,"GESTIÓN DE CONTROL INTERNO DISCIPLINARIO",'4.MAPA DE RIESGOS'!$AQ$12:$AQ$77)</f>
        <v>4</v>
      </c>
      <c r="W18" s="165">
        <f>SUMIF('4.MAPA DE RIESGOS'!$B$12:$B$77,"GESTIÓN DE CONTROL INTERNO DISCIPLINARIO",'4.MAPA DE RIESGOS'!$AR$12:$AR$77)</f>
        <v>1</v>
      </c>
      <c r="AB18" t="s">
        <v>402</v>
      </c>
    </row>
    <row r="19" spans="3:28" x14ac:dyDescent="0.3">
      <c r="D19" s="162" t="s">
        <v>958</v>
      </c>
      <c r="E19" s="163">
        <f>SUM(E4:E18)</f>
        <v>2</v>
      </c>
      <c r="F19" s="163">
        <f t="shared" ref="F19:K19" si="3">SUM(F4:F18)</f>
        <v>2</v>
      </c>
      <c r="G19" s="163">
        <f t="shared" si="3"/>
        <v>29</v>
      </c>
      <c r="H19" s="163">
        <f t="shared" si="3"/>
        <v>2</v>
      </c>
      <c r="I19" s="163">
        <f t="shared" si="3"/>
        <v>1</v>
      </c>
      <c r="J19" s="163">
        <f t="shared" si="3"/>
        <v>3</v>
      </c>
      <c r="K19" s="163">
        <f t="shared" si="3"/>
        <v>27</v>
      </c>
      <c r="L19" s="164">
        <f>SUM(E19:K19)</f>
        <v>66</v>
      </c>
      <c r="M19" s="148">
        <f>SUM(M4:M18)</f>
        <v>66</v>
      </c>
      <c r="N19" s="148">
        <f>COUNTIF(N4:N18,"&gt;0")</f>
        <v>10</v>
      </c>
      <c r="O19" s="148">
        <f>COUNTIF(O4:O18,"&gt;0")</f>
        <v>5</v>
      </c>
      <c r="P19" s="148">
        <f>SUM(P4:P18)</f>
        <v>10</v>
      </c>
      <c r="Q19" s="148">
        <f>SUM(Q4:Q18)</f>
        <v>5</v>
      </c>
      <c r="R19" s="149">
        <f>AVERAGE(R4:R18)</f>
        <v>0.6333333333333333</v>
      </c>
      <c r="S19" s="148">
        <f>SUM(S4:S18)</f>
        <v>0</v>
      </c>
      <c r="T19" s="148">
        <f>SUM(T4:T18)</f>
        <v>59</v>
      </c>
      <c r="U19" s="148">
        <f>SUM(U4:U18)</f>
        <v>7</v>
      </c>
      <c r="V19" s="148">
        <f>SUM(V4:V18)</f>
        <v>64</v>
      </c>
      <c r="W19" s="148">
        <f>SUM(W4:W18)</f>
        <v>2</v>
      </c>
    </row>
    <row r="20" spans="3:28" x14ac:dyDescent="0.3">
      <c r="C20" s="38">
        <f>1/15</f>
        <v>6.6666666666666666E-2</v>
      </c>
      <c r="M20" s="39">
        <f>1/M19</f>
        <v>1.5151515151515152E-2</v>
      </c>
    </row>
    <row r="21" spans="3:28" x14ac:dyDescent="0.3">
      <c r="M21" s="39" t="s">
        <v>976</v>
      </c>
      <c r="N21" s="150">
        <f>C20*N19</f>
        <v>0.66666666666666663</v>
      </c>
      <c r="O21" s="150"/>
      <c r="P21" s="150"/>
      <c r="Q21" s="150">
        <f>C20*P19</f>
        <v>0.66666666666666663</v>
      </c>
      <c r="S21" s="151" t="s">
        <v>977</v>
      </c>
      <c r="T21" s="39">
        <f>(M20*T19)*100</f>
        <v>89.393939393939391</v>
      </c>
      <c r="V21" s="151" t="s">
        <v>978</v>
      </c>
      <c r="W21" s="39">
        <f>(M20*V19)*100</f>
        <v>96.969696969696969</v>
      </c>
    </row>
    <row r="22" spans="3:28" x14ac:dyDescent="0.3">
      <c r="D22" s="152"/>
      <c r="L22" s="153"/>
      <c r="M22" s="39" t="s">
        <v>979</v>
      </c>
      <c r="N22" s="150">
        <f>C20*O19</f>
        <v>0.33333333333333331</v>
      </c>
      <c r="O22" s="150"/>
      <c r="P22" s="150"/>
      <c r="Q22" s="150">
        <f>C20*Q19</f>
        <v>0.33333333333333331</v>
      </c>
      <c r="S22" s="151" t="s">
        <v>980</v>
      </c>
      <c r="T22" s="39">
        <f>(M20*U19)*100</f>
        <v>10.606060606060606</v>
      </c>
      <c r="V22" s="151" t="s">
        <v>981</v>
      </c>
      <c r="W22" s="39">
        <f>(M20*W19)*100</f>
        <v>3.0303030303030303</v>
      </c>
    </row>
    <row r="24" spans="3:28" x14ac:dyDescent="0.3">
      <c r="D24" s="154"/>
      <c r="E24" s="155"/>
    </row>
    <row r="25" spans="3:28" x14ac:dyDescent="0.3">
      <c r="D25" s="154"/>
    </row>
    <row r="26" spans="3:28" x14ac:dyDescent="0.3">
      <c r="D26" s="154"/>
    </row>
    <row r="27" spans="3:28" x14ac:dyDescent="0.3">
      <c r="D27" s="154"/>
    </row>
    <row r="28" spans="3:28" x14ac:dyDescent="0.3">
      <c r="D28" s="154"/>
    </row>
    <row r="29" spans="3:28" x14ac:dyDescent="0.3">
      <c r="D29" s="154"/>
    </row>
    <row r="30" spans="3:28" x14ac:dyDescent="0.3">
      <c r="D30" s="154"/>
    </row>
    <row r="31" spans="3:28" x14ac:dyDescent="0.3">
      <c r="D31" s="154"/>
    </row>
    <row r="32" spans="3:28" x14ac:dyDescent="0.3">
      <c r="D32" s="154"/>
    </row>
  </sheetData>
  <mergeCells count="17">
    <mergeCell ref="S2:U2"/>
    <mergeCell ref="V2:W2"/>
    <mergeCell ref="M1:R1"/>
    <mergeCell ref="C2:C3"/>
    <mergeCell ref="M2:M3"/>
    <mergeCell ref="N2:O2"/>
    <mergeCell ref="P2:Q2"/>
    <mergeCell ref="R2:R3"/>
    <mergeCell ref="I2:I3"/>
    <mergeCell ref="L2:L3"/>
    <mergeCell ref="K2:K3"/>
    <mergeCell ref="J2:J3"/>
    <mergeCell ref="H2:H3"/>
    <mergeCell ref="G2:G3"/>
    <mergeCell ref="F2:F3"/>
    <mergeCell ref="E2:E3"/>
    <mergeCell ref="D2:D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Informe1</vt:lpstr>
      <vt:lpstr>1.GENERALIDADES</vt:lpstr>
      <vt:lpstr>2.DESARROLLO</vt:lpstr>
      <vt:lpstr>3.PAAC</vt:lpstr>
      <vt:lpstr>4.MAPA DE RIESGOS</vt:lpstr>
      <vt:lpstr>5CONCLUSIONES Y RECOMENDACIONES</vt:lpstr>
      <vt:lpstr>Hoja2</vt:lpstr>
      <vt:lpstr>Hoja1 (2)</vt:lpstr>
      <vt:lpstr>Hoja1</vt:lpstr>
      <vt:lpstr>TABLAS</vt:lpstr>
      <vt:lpstr>TABLAS!_Toc9008248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CONTROL INTERNO</cp:lastModifiedBy>
  <dcterms:created xsi:type="dcterms:W3CDTF">2020-05-17T00:38:15Z</dcterms:created>
  <dcterms:modified xsi:type="dcterms:W3CDTF">2020-09-18T23:21:54Z</dcterms:modified>
</cp:coreProperties>
</file>